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ика\Desktop\"/>
    </mc:Choice>
  </mc:AlternateContent>
  <bookViews>
    <workbookView xWindow="0" yWindow="0" windowWidth="21570" windowHeight="10335"/>
  </bookViews>
  <sheets>
    <sheet name="01.01.202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3" i="2" l="1"/>
  <c r="N44" i="2" s="1"/>
  <c r="J42" i="2"/>
  <c r="L42" i="2" s="1"/>
  <c r="O42" i="2" s="1"/>
  <c r="J41" i="2"/>
  <c r="L41" i="2" s="1"/>
  <c r="R41" i="2" s="1"/>
  <c r="S41" i="2" s="1"/>
  <c r="T41" i="2" s="1"/>
  <c r="J40" i="2"/>
  <c r="L40" i="2" s="1"/>
  <c r="O40" i="2" s="1"/>
  <c r="J39" i="2"/>
  <c r="L39" i="2" s="1"/>
  <c r="O39" i="2" s="1"/>
  <c r="J38" i="2"/>
  <c r="L38" i="2" s="1"/>
  <c r="O38" i="2" s="1"/>
  <c r="J37" i="2"/>
  <c r="L37" i="2" s="1"/>
  <c r="R37" i="2" s="1"/>
  <c r="S37" i="2" s="1"/>
  <c r="T37" i="2" s="1"/>
  <c r="J36" i="2"/>
  <c r="L36" i="2" s="1"/>
  <c r="O36" i="2" s="1"/>
  <c r="J35" i="2"/>
  <c r="L35" i="2" s="1"/>
  <c r="R35" i="2" s="1"/>
  <c r="S35" i="2" s="1"/>
  <c r="J34" i="2"/>
  <c r="L34" i="2" s="1"/>
  <c r="O34" i="2" s="1"/>
  <c r="J33" i="2"/>
  <c r="L33" i="2" s="1"/>
  <c r="O33" i="2" s="1"/>
  <c r="J32" i="2"/>
  <c r="L32" i="2" s="1"/>
  <c r="O32" i="2" s="1"/>
  <c r="J31" i="2"/>
  <c r="L31" i="2" s="1"/>
  <c r="O31" i="2" s="1"/>
  <c r="J30" i="2"/>
  <c r="L30" i="2" s="1"/>
  <c r="O30" i="2" s="1"/>
  <c r="J29" i="2"/>
  <c r="L29" i="2" s="1"/>
  <c r="O29" i="2" s="1"/>
  <c r="J28" i="2"/>
  <c r="L28" i="2" s="1"/>
  <c r="O28" i="2" s="1"/>
  <c r="J27" i="2"/>
  <c r="L27" i="2" s="1"/>
  <c r="R27" i="2" s="1"/>
  <c r="S27" i="2" s="1"/>
  <c r="J26" i="2"/>
  <c r="L26" i="2" s="1"/>
  <c r="O26" i="2" s="1"/>
  <c r="J25" i="2"/>
  <c r="L25" i="2" s="1"/>
  <c r="O25" i="2" s="1"/>
  <c r="J24" i="2"/>
  <c r="L24" i="2" s="1"/>
  <c r="O24" i="2" s="1"/>
  <c r="J23" i="2"/>
  <c r="L23" i="2" s="1"/>
  <c r="O23" i="2" s="1"/>
  <c r="J22" i="2"/>
  <c r="L22" i="2" s="1"/>
  <c r="O22" i="2" s="1"/>
  <c r="J21" i="2"/>
  <c r="L21" i="2" s="1"/>
  <c r="O21" i="2" s="1"/>
  <c r="J20" i="2"/>
  <c r="L20" i="2" s="1"/>
  <c r="O20" i="2" s="1"/>
  <c r="J19" i="2"/>
  <c r="L19" i="2" s="1"/>
  <c r="R19" i="2" s="1"/>
  <c r="S19" i="2" s="1"/>
  <c r="J18" i="2"/>
  <c r="L18" i="2" s="1"/>
  <c r="O18" i="2" s="1"/>
  <c r="J17" i="2"/>
  <c r="L17" i="2" s="1"/>
  <c r="O17" i="2" s="1"/>
  <c r="J16" i="2"/>
  <c r="L16" i="2" s="1"/>
  <c r="O16" i="2" s="1"/>
  <c r="J15" i="2"/>
  <c r="L15" i="2" s="1"/>
  <c r="O15" i="2" s="1"/>
  <c r="J14" i="2"/>
  <c r="L14" i="2" s="1"/>
  <c r="O14" i="2" s="1"/>
  <c r="J13" i="2"/>
  <c r="L13" i="2" s="1"/>
  <c r="O13" i="2" s="1"/>
  <c r="J12" i="2"/>
  <c r="L12" i="2" s="1"/>
  <c r="O12" i="2" s="1"/>
  <c r="J11" i="2"/>
  <c r="L11" i="2" s="1"/>
  <c r="R11" i="2" s="1"/>
  <c r="S11" i="2" s="1"/>
  <c r="AE44" i="2" a="1"/>
  <c r="AE44" i="2" s="1"/>
  <c r="AD44" i="2" a="1"/>
  <c r="AD44" i="2" s="1"/>
  <c r="AC44" i="2" a="1"/>
  <c r="AC44" i="2" s="1"/>
  <c r="AB44" i="2" a="1"/>
  <c r="AB44" i="2" s="1"/>
  <c r="AA44" i="2" a="1"/>
  <c r="AA44" i="2" s="1"/>
  <c r="Z44" i="2" a="1"/>
  <c r="Z44" i="2" s="1"/>
  <c r="Y44" i="2" a="1"/>
  <c r="Y44" i="2" s="1"/>
  <c r="X44" i="2" a="1"/>
  <c r="X44" i="2" s="1"/>
  <c r="W44" i="2" a="1"/>
  <c r="W44" i="2" s="1"/>
  <c r="V44" i="2" a="1"/>
  <c r="V44" i="2" s="1"/>
  <c r="U44" i="2" a="1"/>
  <c r="U44" i="2" s="1"/>
  <c r="J10" i="2"/>
  <c r="J44" i="2" l="1" a="1"/>
  <c r="J44" i="2" s="1"/>
  <c r="P15" i="2"/>
  <c r="P23" i="2"/>
  <c r="P31" i="2"/>
  <c r="Q31" i="2" s="1"/>
  <c r="P39" i="2"/>
  <c r="Q39" i="2" s="1"/>
  <c r="O35" i="2"/>
  <c r="O19" i="2"/>
  <c r="R42" i="2"/>
  <c r="S42" i="2" s="1"/>
  <c r="T42" i="2" s="1"/>
  <c r="R39" i="2"/>
  <c r="S39" i="2" s="1"/>
  <c r="R34" i="2"/>
  <c r="S34" i="2" s="1"/>
  <c r="T34" i="2" s="1"/>
  <c r="R31" i="2"/>
  <c r="S31" i="2" s="1"/>
  <c r="R26" i="2"/>
  <c r="S26" i="2" s="1"/>
  <c r="T26" i="2" s="1"/>
  <c r="R23" i="2"/>
  <c r="S23" i="2" s="1"/>
  <c r="R18" i="2"/>
  <c r="S18" i="2" s="1"/>
  <c r="T18" i="2" s="1"/>
  <c r="R15" i="2"/>
  <c r="S15" i="2" s="1"/>
  <c r="O41" i="2"/>
  <c r="R36" i="2"/>
  <c r="S36" i="2" s="1"/>
  <c r="T36" i="2" s="1"/>
  <c r="R33" i="2"/>
  <c r="S33" i="2" s="1"/>
  <c r="T33" i="2" s="1"/>
  <c r="R28" i="2"/>
  <c r="S28" i="2" s="1"/>
  <c r="T28" i="2" s="1"/>
  <c r="R25" i="2"/>
  <c r="S25" i="2" s="1"/>
  <c r="T25" i="2" s="1"/>
  <c r="R20" i="2"/>
  <c r="R17" i="2"/>
  <c r="S17" i="2" s="1"/>
  <c r="T17" i="2" s="1"/>
  <c r="R12" i="2"/>
  <c r="O27" i="2"/>
  <c r="O11" i="2"/>
  <c r="R38" i="2"/>
  <c r="S38" i="2" s="1"/>
  <c r="T38" i="2" s="1"/>
  <c r="R30" i="2"/>
  <c r="S30" i="2" s="1"/>
  <c r="T30" i="2" s="1"/>
  <c r="R22" i="2"/>
  <c r="S22" i="2" s="1"/>
  <c r="T22" i="2" s="1"/>
  <c r="R14" i="2"/>
  <c r="S14" i="2" s="1"/>
  <c r="T14" i="2" s="1"/>
  <c r="O37" i="2"/>
  <c r="R40" i="2"/>
  <c r="S40" i="2" s="1"/>
  <c r="T40" i="2" s="1"/>
  <c r="R32" i="2"/>
  <c r="S32" i="2" s="1"/>
  <c r="T32" i="2" s="1"/>
  <c r="R29" i="2"/>
  <c r="S29" i="2" s="1"/>
  <c r="T29" i="2" s="1"/>
  <c r="R24" i="2"/>
  <c r="R21" i="2"/>
  <c r="S21" i="2" s="1"/>
  <c r="T21" i="2" s="1"/>
  <c r="R16" i="2"/>
  <c r="R13" i="2"/>
  <c r="S13" i="2" s="1"/>
  <c r="T13" i="2" s="1"/>
  <c r="T35" i="2"/>
  <c r="T31" i="2"/>
  <c r="T27" i="2"/>
  <c r="T19" i="2"/>
  <c r="T11" i="2"/>
  <c r="P14" i="2"/>
  <c r="Q14" i="2" s="1"/>
  <c r="P20" i="2"/>
  <c r="Q20" i="2" s="1"/>
  <c r="P22" i="2"/>
  <c r="Q22" i="2" s="1"/>
  <c r="P28" i="2"/>
  <c r="Q28" i="2" s="1"/>
  <c r="P32" i="2"/>
  <c r="Q32" i="2" s="1"/>
  <c r="P36" i="2"/>
  <c r="Q36" i="2" s="1"/>
  <c r="P38" i="2"/>
  <c r="Q38" i="2" s="1"/>
  <c r="P40" i="2"/>
  <c r="Q40" i="2" s="1"/>
  <c r="P42" i="2"/>
  <c r="Q42" i="2" s="1"/>
  <c r="P16" i="2"/>
  <c r="Q16" i="2" s="1"/>
  <c r="P26" i="2"/>
  <c r="Q26" i="2" s="1"/>
  <c r="P13" i="2"/>
  <c r="Q13" i="2" s="1"/>
  <c r="P25" i="2"/>
  <c r="Q25" i="2" s="1"/>
  <c r="P29" i="2"/>
  <c r="Q29" i="2" s="1"/>
  <c r="P33" i="2"/>
  <c r="Q33" i="2" s="1"/>
  <c r="P12" i="2"/>
  <c r="Q12" i="2" s="1"/>
  <c r="P18" i="2"/>
  <c r="Q18" i="2" s="1"/>
  <c r="P24" i="2"/>
  <c r="Q24" i="2" s="1"/>
  <c r="P30" i="2"/>
  <c r="Q30" i="2" s="1"/>
  <c r="P34" i="2"/>
  <c r="Q34" i="2" s="1"/>
  <c r="P17" i="2"/>
  <c r="Q17" i="2" s="1"/>
  <c r="P21" i="2"/>
  <c r="Q21" i="2" s="1"/>
  <c r="Q23" i="2"/>
  <c r="Q15" i="2"/>
  <c r="L10" i="2"/>
  <c r="R10" i="2" s="1"/>
  <c r="T15" i="2" l="1"/>
  <c r="T23" i="2"/>
  <c r="T39" i="2"/>
  <c r="S12" i="2"/>
  <c r="T12" i="2" s="1"/>
  <c r="P19" i="2"/>
  <c r="Q19" i="2" s="1"/>
  <c r="AF19" i="2" a="1"/>
  <c r="AF19" i="2" s="1"/>
  <c r="AF34" i="2" a="1"/>
  <c r="AF34" i="2" s="1"/>
  <c r="AF18" i="2" a="1"/>
  <c r="AF18" i="2" s="1"/>
  <c r="AF21" i="2" a="1"/>
  <c r="AF21" i="2" s="1"/>
  <c r="AF28" i="2" a="1"/>
  <c r="AF28" i="2" s="1"/>
  <c r="AF12" i="2" a="1"/>
  <c r="AF12" i="2" s="1"/>
  <c r="S10" i="2"/>
  <c r="R43" i="2" a="1"/>
  <c r="R43" i="2" s="1"/>
  <c r="R44" i="2" s="1"/>
  <c r="S24" i="2"/>
  <c r="T24" i="2" s="1"/>
  <c r="P37" i="2"/>
  <c r="Q37" i="2" s="1"/>
  <c r="AF37" i="2" a="1"/>
  <c r="AF37" i="2" s="1"/>
  <c r="P35" i="2"/>
  <c r="Q35" i="2" s="1"/>
  <c r="AF35" i="2" a="1"/>
  <c r="AF35" i="2" s="1"/>
  <c r="AF30" i="2" a="1"/>
  <c r="AF30" i="2" s="1"/>
  <c r="AF14" i="2" a="1"/>
  <c r="AF14" i="2" s="1"/>
  <c r="AF40" i="2" a="1"/>
  <c r="AF40" i="2" s="1"/>
  <c r="AF24" i="2" a="1"/>
  <c r="AF24" i="2" s="1"/>
  <c r="AF39" i="2" a="1"/>
  <c r="AF39" i="2" s="1"/>
  <c r="AF23" i="2" a="1"/>
  <c r="AF23" i="2" s="1"/>
  <c r="AF29" i="2" a="1"/>
  <c r="AF29" i="2" s="1"/>
  <c r="P11" i="2"/>
  <c r="Q11" i="2" s="1"/>
  <c r="AF11" i="2" a="1"/>
  <c r="AF11" i="2" s="1"/>
  <c r="S20" i="2"/>
  <c r="T20" i="2" s="1"/>
  <c r="AF42" i="2" a="1"/>
  <c r="AF42" i="2" s="1"/>
  <c r="AF26" i="2" a="1"/>
  <c r="AF26" i="2" s="1"/>
  <c r="AF33" i="2" a="1"/>
  <c r="AF33" i="2" s="1"/>
  <c r="AF36" i="2" a="1"/>
  <c r="AF36" i="2" s="1"/>
  <c r="AF20" i="2" a="1"/>
  <c r="AF20" i="2" s="1"/>
  <c r="AF17" i="2" a="1"/>
  <c r="AF17" i="2" s="1"/>
  <c r="S16" i="2"/>
  <c r="T16" i="2" s="1"/>
  <c r="P27" i="2"/>
  <c r="Q27" i="2" s="1"/>
  <c r="AF27" i="2" a="1"/>
  <c r="AF27" i="2" s="1"/>
  <c r="P41" i="2"/>
  <c r="Q41" i="2" s="1"/>
  <c r="AF41" i="2" a="1"/>
  <c r="AF41" i="2" s="1"/>
  <c r="AF38" i="2" a="1"/>
  <c r="AF38" i="2" s="1"/>
  <c r="AF22" i="2" a="1"/>
  <c r="AF22" i="2" s="1"/>
  <c r="AF25" i="2" a="1"/>
  <c r="AF25" i="2" s="1"/>
  <c r="AF32" i="2" a="1"/>
  <c r="AF32" i="2" s="1"/>
  <c r="AF16" i="2" a="1"/>
  <c r="AF16" i="2" s="1"/>
  <c r="AF31" i="2" a="1"/>
  <c r="AF31" i="2" s="1"/>
  <c r="AF15" i="2" a="1"/>
  <c r="AF15" i="2" s="1"/>
  <c r="AF13" i="2" a="1"/>
  <c r="AF13" i="2" s="1"/>
  <c r="L44" i="2" a="1"/>
  <c r="L44" i="2" s="1"/>
  <c r="O10" i="2"/>
  <c r="T10" i="2" l="1"/>
  <c r="T43" i="2" s="1"/>
  <c r="T44" i="2" s="1"/>
  <c r="S43" i="2" a="1"/>
  <c r="S43" i="2" s="1"/>
  <c r="S44" i="2" s="1"/>
  <c r="O43" i="2" a="1"/>
  <c r="O43" i="2" s="1"/>
  <c r="O44" i="2" s="1"/>
  <c r="AF10" i="2" a="1"/>
  <c r="AF10" i="2" s="1"/>
  <c r="AF43" i="2" s="1" a="1"/>
  <c r="AF43" i="2" s="1"/>
  <c r="AF44" i="2" s="1"/>
  <c r="P10" i="2"/>
  <c r="P43" i="2" s="1" a="1"/>
  <c r="P43" i="2" s="1"/>
  <c r="P44" i="2" s="1"/>
  <c r="Q10" i="2" l="1"/>
  <c r="Q43" i="2" s="1"/>
  <c r="Q44" i="2" s="1"/>
</calcChain>
</file>

<file path=xl/sharedStrings.xml><?xml version="1.0" encoding="utf-8"?>
<sst xmlns="http://schemas.openxmlformats.org/spreadsheetml/2006/main" count="254" uniqueCount="128">
  <si>
    <t>Утверждаю:</t>
  </si>
  <si>
    <t>ТАРИФИКАЦИОННЫЙ СПИСОК</t>
  </si>
  <si>
    <t>№ п/п</t>
  </si>
  <si>
    <t>Ф.И.О.</t>
  </si>
  <si>
    <t>должность</t>
  </si>
  <si>
    <t>образование</t>
  </si>
  <si>
    <t>категория</t>
  </si>
  <si>
    <t>пед. стаж</t>
  </si>
  <si>
    <t>звено, разряд</t>
  </si>
  <si>
    <t>ступень</t>
  </si>
  <si>
    <t>коэф</t>
  </si>
  <si>
    <t>ставка</t>
  </si>
  <si>
    <t>новый
коэф</t>
  </si>
  <si>
    <t>новая
ставка</t>
  </si>
  <si>
    <t>БДО</t>
  </si>
  <si>
    <t>кол-во ставок</t>
  </si>
  <si>
    <t>оклад</t>
  </si>
  <si>
    <t>надб. 10%</t>
  </si>
  <si>
    <t>доплата</t>
  </si>
  <si>
    <t>ВСЕГО</t>
  </si>
  <si>
    <t>Всего</t>
  </si>
  <si>
    <t>в т. ч. по старому коэф. (100%)</t>
  </si>
  <si>
    <t>в т. ч. доплата по новому коэф.</t>
  </si>
  <si>
    <t>спец. группы</t>
  </si>
  <si>
    <t>экспери-мент</t>
  </si>
  <si>
    <t>инклюзив-ные</t>
  </si>
  <si>
    <t>почетное звание</t>
  </si>
  <si>
    <t>пед. мастерство</t>
  </si>
  <si>
    <t>квалиф. категория</t>
  </si>
  <si>
    <t>магистр</t>
  </si>
  <si>
    <t>наставничество</t>
  </si>
  <si>
    <t>вредность</t>
  </si>
  <si>
    <t>дезинф. ср-ва</t>
  </si>
  <si>
    <t>ночные</t>
  </si>
  <si>
    <t>ВСЕГО:</t>
  </si>
  <si>
    <t>Бухгалтер</t>
  </si>
  <si>
    <t>на 01 января 2022 г.</t>
  </si>
  <si>
    <t>Разакова Мейрамгул Аскатовна</t>
  </si>
  <si>
    <t>пед. работников КГКП "Ясли-сад "Жұлдыз" отдела образования г.Караганды управления образования Карагандинской области</t>
  </si>
  <si>
    <t>Исина Г.Ж.</t>
  </si>
  <si>
    <t>Заведующий</t>
  </si>
  <si>
    <t>в.о.</t>
  </si>
  <si>
    <t>25л1м1д</t>
  </si>
  <si>
    <t>A1</t>
  </si>
  <si>
    <t>3-1</t>
  </si>
  <si>
    <t>Исина С.К.</t>
  </si>
  <si>
    <t>Учитель рус. языка</t>
  </si>
  <si>
    <t>30л10м15д</t>
  </si>
  <si>
    <t>B2</t>
  </si>
  <si>
    <t>2</t>
  </si>
  <si>
    <t>Нокина С.М.</t>
  </si>
  <si>
    <t>11л8м8д</t>
  </si>
  <si>
    <t>3</t>
  </si>
  <si>
    <t>Шогельбаева Г.Т.</t>
  </si>
  <si>
    <t>Логопед</t>
  </si>
  <si>
    <t>в</t>
  </si>
  <si>
    <t>27л5м5д</t>
  </si>
  <si>
    <t>B3</t>
  </si>
  <si>
    <t>1</t>
  </si>
  <si>
    <t>Бижанова Ж.А.</t>
  </si>
  <si>
    <t>Педагог-психолог</t>
  </si>
  <si>
    <t>25л7м14д</t>
  </si>
  <si>
    <t>Таледжан Н.А.</t>
  </si>
  <si>
    <t>б/к</t>
  </si>
  <si>
    <t>0л4м5д</t>
  </si>
  <si>
    <t>4</t>
  </si>
  <si>
    <t>Тиленбаева Н.Б.</t>
  </si>
  <si>
    <t>Методист</t>
  </si>
  <si>
    <t>14л7м4д</t>
  </si>
  <si>
    <t>Аглиуллина З.В.</t>
  </si>
  <si>
    <t>Муз. руководитель</t>
  </si>
  <si>
    <t>28л7м24д</t>
  </si>
  <si>
    <t>Құмаш Ж.К.</t>
  </si>
  <si>
    <t>5л5м1д</t>
  </si>
  <si>
    <t>Сейсембекова А.Т.</t>
  </si>
  <si>
    <t>Инструктор по ФК</t>
  </si>
  <si>
    <t>ср.сп.</t>
  </si>
  <si>
    <t>9л2м22д</t>
  </si>
  <si>
    <t>B4</t>
  </si>
  <si>
    <t>Амантай З.А.</t>
  </si>
  <si>
    <t>3л6м29д</t>
  </si>
  <si>
    <t>Жосалбаева Б.Т.</t>
  </si>
  <si>
    <t>Воспитатель</t>
  </si>
  <si>
    <t>28л8м3д</t>
  </si>
  <si>
    <t>Арынбаева А.К.</t>
  </si>
  <si>
    <t>24л3м27д</t>
  </si>
  <si>
    <t>Ныгманова А.Б.</t>
  </si>
  <si>
    <t>23л5м19д</t>
  </si>
  <si>
    <t>Абилдина К.С.</t>
  </si>
  <si>
    <t>12л7м25д</t>
  </si>
  <si>
    <t>Кошербаева М.Е.</t>
  </si>
  <si>
    <t>15л5м21д</t>
  </si>
  <si>
    <t>Тлеубекова М.Ж.</t>
  </si>
  <si>
    <t>11л4д</t>
  </si>
  <si>
    <t>Ермұхан Ә.Х.</t>
  </si>
  <si>
    <t>9л11м9д</t>
  </si>
  <si>
    <t>Алимбекова А.М.</t>
  </si>
  <si>
    <t>8л11м26д</t>
  </si>
  <si>
    <t>Сулейменова А.А.</t>
  </si>
  <si>
    <t>8л6м6д</t>
  </si>
  <si>
    <t>Касымбекова Б.А.</t>
  </si>
  <si>
    <t>5л29д</t>
  </si>
  <si>
    <t>Туткушева Р.К.</t>
  </si>
  <si>
    <t>4л3м18д</t>
  </si>
  <si>
    <t>Ахметова З.Б.</t>
  </si>
  <si>
    <t>22л11м15д</t>
  </si>
  <si>
    <t>Абдыкаримова Г.Х.</t>
  </si>
  <si>
    <t>14л11д</t>
  </si>
  <si>
    <t>Анапиева Г.Ж.</t>
  </si>
  <si>
    <t>13л5м10д</t>
  </si>
  <si>
    <t>Сарсенбаева Д.Р.</t>
  </si>
  <si>
    <t>11л10м16д</t>
  </si>
  <si>
    <t>Тусупбаева Ж.А.</t>
  </si>
  <si>
    <t>11л1м</t>
  </si>
  <si>
    <t>Токкарина Е.А.</t>
  </si>
  <si>
    <t>11л2м10д</t>
  </si>
  <si>
    <t>Байдәулет Ж.Б.</t>
  </si>
  <si>
    <t>7л15д</t>
  </si>
  <si>
    <t>Уалиева Г.К.</t>
  </si>
  <si>
    <t>7л5м15д</t>
  </si>
  <si>
    <t>Совет К.А.</t>
  </si>
  <si>
    <t>4л4м25д</t>
  </si>
  <si>
    <t>Саденова А.Д.</t>
  </si>
  <si>
    <t>4л3м26д</t>
  </si>
  <si>
    <t>Баяндина Г.А.</t>
  </si>
  <si>
    <t>2л4м27д</t>
  </si>
  <si>
    <t>Итого:</t>
  </si>
  <si>
    <t>Директор КГКП "Ясли-сад "Жұлдыз"   _______________  Исина Гульзайра Женисовна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</si>
</sst>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9"/>
      <name val="Arial Cyr"/>
      <charset val="204"/>
    </font>
    <font>
      <sz val="9"/>
      <color theme="1"/>
      <name val="Arial Cyr"/>
      <charset val="204"/>
    </font>
    <font>
      <sz val="10"/>
      <color theme="1"/>
      <name val="Arial Cyr"/>
      <charset val="204"/>
    </font>
    <font>
      <b/>
      <sz val="16"/>
      <name val="Arial Cyr"/>
      <charset val="204"/>
    </font>
    <font>
      <b/>
      <sz val="11"/>
      <name val="Arial Cyr"/>
      <charset val="204"/>
    </font>
    <font>
      <b/>
      <sz val="8"/>
      <name val="Arial Cyr"/>
      <charset val="204"/>
    </font>
    <font>
      <sz val="8"/>
      <color theme="1"/>
      <name val="Arial Cyr"/>
      <charset val="204"/>
    </font>
    <font>
      <b/>
      <sz val="8"/>
      <name val="Arial Cyr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0"/>
      <color theme="1"/>
      <name val="Arial Cyr"/>
      <charset val="204"/>
    </font>
    <font>
      <b/>
      <sz val="8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/>
    <xf numFmtId="0" fontId="1" fillId="0" borderId="0" xfId="0" applyFont="1" applyBorder="1" applyAlignment="1">
      <alignment horizontal="left"/>
    </xf>
    <xf numFmtId="0" fontId="8" fillId="0" borderId="0" xfId="0" applyFont="1"/>
    <xf numFmtId="0" fontId="10" fillId="0" borderId="0" xfId="0" applyFont="1"/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8" fillId="0" borderId="1" xfId="0" applyNumberFormat="1" applyFont="1" applyBorder="1" applyAlignment="1">
      <alignment horizontal="right"/>
    </xf>
    <xf numFmtId="1" fontId="8" fillId="0" borderId="1" xfId="0" applyNumberFormat="1" applyFont="1" applyBorder="1" applyAlignment="1">
      <alignment horizontal="right"/>
    </xf>
    <xf numFmtId="0" fontId="12" fillId="0" borderId="0" xfId="0" applyFont="1" applyAlignment="1"/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0" fillId="0" borderId="0" xfId="0" applyFont="1"/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0" fontId="7" fillId="0" borderId="4" xfId="0" applyNumberFormat="1" applyFont="1" applyBorder="1" applyAlignment="1">
      <alignment horizontal="center" vertical="center" wrapText="1"/>
    </xf>
    <xf numFmtId="10" fontId="7" fillId="0" borderId="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10" fontId="7" fillId="0" borderId="10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right"/>
    </xf>
    <xf numFmtId="0" fontId="8" fillId="0" borderId="13" xfId="0" applyFont="1" applyBorder="1" applyAlignment="1">
      <alignment horizontal="right"/>
    </xf>
    <xf numFmtId="0" fontId="8" fillId="0" borderId="5" xfId="0" applyFont="1" applyBorder="1" applyAlignment="1">
      <alignment horizontal="left"/>
    </xf>
    <xf numFmtId="0" fontId="8" fillId="0" borderId="5" xfId="0" applyFont="1" applyBorder="1" applyAlignment="1">
      <alignment horizontal="center"/>
    </xf>
    <xf numFmtId="49" fontId="8" fillId="0" borderId="5" xfId="0" applyNumberFormat="1" applyFont="1" applyBorder="1" applyAlignment="1">
      <alignment horizontal="center"/>
    </xf>
    <xf numFmtId="2" fontId="8" fillId="0" borderId="5" xfId="0" applyNumberFormat="1" applyFont="1" applyBorder="1" applyAlignment="1">
      <alignment horizontal="right"/>
    </xf>
    <xf numFmtId="3" fontId="8" fillId="0" borderId="5" xfId="0" applyNumberFormat="1" applyFont="1" applyBorder="1" applyAlignment="1">
      <alignment horizontal="right"/>
    </xf>
    <xf numFmtId="0" fontId="8" fillId="0" borderId="5" xfId="0" applyNumberFormat="1" applyFont="1" applyBorder="1" applyAlignment="1">
      <alignment horizontal="right"/>
    </xf>
    <xf numFmtId="1" fontId="8" fillId="0" borderId="5" xfId="0" applyNumberFormat="1" applyFont="1" applyBorder="1" applyAlignment="1">
      <alignment horizontal="right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right"/>
    </xf>
    <xf numFmtId="0" fontId="7" fillId="0" borderId="22" xfId="0" applyFont="1" applyBorder="1" applyAlignment="1">
      <alignment horizontal="center"/>
    </xf>
    <xf numFmtId="0" fontId="7" fillId="0" borderId="23" xfId="0" applyFont="1" applyBorder="1"/>
    <xf numFmtId="0" fontId="9" fillId="0" borderId="23" xfId="0" applyFont="1" applyBorder="1"/>
    <xf numFmtId="3" fontId="9" fillId="0" borderId="23" xfId="0" applyNumberFormat="1" applyFont="1" applyBorder="1" applyAlignment="1">
      <alignment horizontal="right"/>
    </xf>
    <xf numFmtId="3" fontId="9" fillId="0" borderId="24" xfId="0" applyNumberFormat="1" applyFont="1" applyBorder="1" applyAlignment="1">
      <alignment horizontal="right"/>
    </xf>
    <xf numFmtId="0" fontId="8" fillId="0" borderId="4" xfId="0" applyFont="1" applyBorder="1" applyAlignment="1">
      <alignment horizontal="left"/>
    </xf>
    <xf numFmtId="0" fontId="8" fillId="0" borderId="4" xfId="0" applyFont="1" applyBorder="1" applyAlignment="1">
      <alignment horizontal="center"/>
    </xf>
    <xf numFmtId="49" fontId="8" fillId="0" borderId="4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right"/>
    </xf>
    <xf numFmtId="3" fontId="8" fillId="0" borderId="4" xfId="0" applyNumberFormat="1" applyFont="1" applyBorder="1" applyAlignment="1">
      <alignment horizontal="right"/>
    </xf>
    <xf numFmtId="0" fontId="8" fillId="0" borderId="4" xfId="0" applyNumberFormat="1" applyFont="1" applyBorder="1" applyAlignment="1">
      <alignment horizontal="right"/>
    </xf>
    <xf numFmtId="1" fontId="8" fillId="0" borderId="4" xfId="0" applyNumberFormat="1" applyFont="1" applyBorder="1" applyAlignment="1">
      <alignment horizontal="right"/>
    </xf>
    <xf numFmtId="0" fontId="8" fillId="0" borderId="8" xfId="0" applyFont="1" applyBorder="1" applyAlignment="1">
      <alignment horizontal="right"/>
    </xf>
    <xf numFmtId="0" fontId="13" fillId="0" borderId="9" xfId="0" applyFont="1" applyBorder="1" applyAlignment="1">
      <alignment horizontal="left"/>
    </xf>
    <xf numFmtId="0" fontId="13" fillId="0" borderId="9" xfId="0" applyFont="1" applyBorder="1" applyAlignment="1">
      <alignment horizontal="center"/>
    </xf>
    <xf numFmtId="49" fontId="13" fillId="0" borderId="9" xfId="0" applyNumberFormat="1" applyFont="1" applyBorder="1" applyAlignment="1">
      <alignment horizontal="center"/>
    </xf>
    <xf numFmtId="2" fontId="13" fillId="0" borderId="9" xfId="0" applyNumberFormat="1" applyFont="1" applyBorder="1" applyAlignment="1">
      <alignment horizontal="right"/>
    </xf>
    <xf numFmtId="3" fontId="13" fillId="0" borderId="9" xfId="0" applyNumberFormat="1" applyFont="1" applyBorder="1" applyAlignment="1">
      <alignment horizontal="right"/>
    </xf>
    <xf numFmtId="0" fontId="13" fillId="0" borderId="9" xfId="0" applyNumberFormat="1" applyFont="1" applyBorder="1" applyAlignment="1">
      <alignment horizontal="right"/>
    </xf>
    <xf numFmtId="1" fontId="13" fillId="0" borderId="9" xfId="0" applyNumberFormat="1" applyFont="1" applyBorder="1" applyAlignment="1">
      <alignment horizontal="right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/>
    </xf>
    <xf numFmtId="0" fontId="8" fillId="0" borderId="27" xfId="0" applyNumberFormat="1" applyFont="1" applyBorder="1" applyAlignment="1">
      <alignment horizontal="right"/>
    </xf>
    <xf numFmtId="0" fontId="8" fillId="0" borderId="2" xfId="0" applyNumberFormat="1" applyFont="1" applyBorder="1" applyAlignment="1">
      <alignment horizontal="right"/>
    </xf>
    <xf numFmtId="0" fontId="8" fillId="0" borderId="29" xfId="0" applyNumberFormat="1" applyFont="1" applyBorder="1" applyAlignment="1">
      <alignment horizontal="right"/>
    </xf>
    <xf numFmtId="0" fontId="13" fillId="0" borderId="25" xfId="0" applyNumberFormat="1" applyFont="1" applyBorder="1" applyAlignment="1">
      <alignment horizontal="right"/>
    </xf>
    <xf numFmtId="0" fontId="9" fillId="0" borderId="30" xfId="0" applyNumberFormat="1" applyFont="1" applyBorder="1" applyAlignment="1">
      <alignment horizontal="right"/>
    </xf>
    <xf numFmtId="0" fontId="9" fillId="0" borderId="33" xfId="0" applyFont="1" applyBorder="1" applyAlignment="1">
      <alignment horizontal="center" vertical="center"/>
    </xf>
    <xf numFmtId="3" fontId="8" fillId="0" borderId="32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3" fontId="8" fillId="0" borderId="31" xfId="0" applyNumberFormat="1" applyFont="1" applyBorder="1" applyAlignment="1">
      <alignment horizontal="right"/>
    </xf>
    <xf numFmtId="3" fontId="13" fillId="0" borderId="34" xfId="0" applyNumberFormat="1" applyFont="1" applyBorder="1" applyAlignment="1">
      <alignment horizontal="right"/>
    </xf>
    <xf numFmtId="3" fontId="9" fillId="0" borderId="35" xfId="0" applyNumberFormat="1" applyFont="1" applyBorder="1" applyAlignment="1">
      <alignment horizontal="right"/>
    </xf>
    <xf numFmtId="10" fontId="7" fillId="0" borderId="36" xfId="0" applyNumberFormat="1" applyFont="1" applyBorder="1" applyAlignment="1">
      <alignment horizontal="center" vertical="center"/>
    </xf>
    <xf numFmtId="10" fontId="7" fillId="0" borderId="37" xfId="0" applyNumberFormat="1" applyFont="1" applyBorder="1" applyAlignment="1">
      <alignment horizontal="center" vertical="center"/>
    </xf>
    <xf numFmtId="10" fontId="7" fillId="0" borderId="20" xfId="0" applyNumberFormat="1" applyFont="1" applyBorder="1" applyAlignment="1">
      <alignment horizontal="center" vertical="center"/>
    </xf>
    <xf numFmtId="10" fontId="7" fillId="0" borderId="21" xfId="0" applyNumberFormat="1" applyFont="1" applyBorder="1" applyAlignment="1">
      <alignment horizontal="center" vertical="center" wrapText="1"/>
    </xf>
    <xf numFmtId="10" fontId="7" fillId="0" borderId="13" xfId="0" applyNumberFormat="1" applyFont="1" applyBorder="1" applyAlignment="1">
      <alignment horizontal="center" vertical="center"/>
    </xf>
    <xf numFmtId="10" fontId="7" fillId="0" borderId="14" xfId="0" applyNumberFormat="1" applyFont="1" applyBorder="1" applyAlignment="1">
      <alignment horizontal="center" vertical="center" wrapText="1"/>
    </xf>
    <xf numFmtId="3" fontId="8" fillId="0" borderId="13" xfId="0" applyNumberFormat="1" applyFont="1" applyBorder="1" applyAlignment="1">
      <alignment horizontal="right"/>
    </xf>
    <xf numFmtId="3" fontId="8" fillId="0" borderId="14" xfId="0" applyNumberFormat="1" applyFont="1" applyBorder="1" applyAlignment="1">
      <alignment horizontal="right"/>
    </xf>
    <xf numFmtId="3" fontId="8" fillId="0" borderId="15" xfId="0" applyNumberFormat="1" applyFont="1" applyBorder="1" applyAlignment="1">
      <alignment horizontal="right"/>
    </xf>
    <xf numFmtId="3" fontId="8" fillId="0" borderId="16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/>
    </xf>
    <xf numFmtId="3" fontId="8" fillId="0" borderId="21" xfId="0" applyNumberFormat="1" applyFont="1" applyBorder="1" applyAlignment="1">
      <alignment horizontal="right"/>
    </xf>
    <xf numFmtId="3" fontId="13" fillId="0" borderId="8" xfId="0" applyNumberFormat="1" applyFont="1" applyBorder="1" applyAlignment="1">
      <alignment horizontal="right"/>
    </xf>
    <xf numFmtId="3" fontId="13" fillId="0" borderId="11" xfId="0" applyNumberFormat="1" applyFont="1" applyBorder="1" applyAlignment="1">
      <alignment horizontal="right"/>
    </xf>
    <xf numFmtId="3" fontId="9" fillId="0" borderId="22" xfId="0" applyNumberFormat="1" applyFont="1" applyBorder="1" applyAlignment="1">
      <alignment horizontal="right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3" fontId="8" fillId="0" borderId="27" xfId="0" applyNumberFormat="1" applyFont="1" applyBorder="1" applyAlignment="1">
      <alignment horizontal="right"/>
    </xf>
    <xf numFmtId="3" fontId="8" fillId="0" borderId="2" xfId="0" applyNumberFormat="1" applyFont="1" applyBorder="1" applyAlignment="1">
      <alignment horizontal="right"/>
    </xf>
    <xf numFmtId="3" fontId="8" fillId="0" borderId="29" xfId="0" applyNumberFormat="1" applyFont="1" applyBorder="1" applyAlignment="1">
      <alignment horizontal="right"/>
    </xf>
    <xf numFmtId="3" fontId="13" fillId="0" borderId="25" xfId="0" applyNumberFormat="1" applyFont="1" applyBorder="1" applyAlignment="1">
      <alignment horizontal="right"/>
    </xf>
    <xf numFmtId="3" fontId="9" fillId="0" borderId="30" xfId="0" applyNumberFormat="1" applyFont="1" applyBorder="1" applyAlignment="1">
      <alignment horizontal="right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3" fontId="11" fillId="0" borderId="40" xfId="0" applyNumberFormat="1" applyFont="1" applyBorder="1" applyAlignment="1">
      <alignment horizontal="right"/>
    </xf>
    <xf numFmtId="3" fontId="11" fillId="0" borderId="42" xfId="0" applyNumberFormat="1" applyFont="1" applyBorder="1" applyAlignment="1">
      <alignment horizontal="right"/>
    </xf>
    <xf numFmtId="3" fontId="11" fillId="0" borderId="43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3" fontId="9" fillId="0" borderId="7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6"/>
  <sheetViews>
    <sheetView tabSelected="1" zoomScaleNormal="100" workbookViewId="0">
      <selection activeCell="AH8" sqref="AH8"/>
    </sheetView>
  </sheetViews>
  <sheetFormatPr defaultRowHeight="15" x14ac:dyDescent="0.25"/>
  <cols>
    <col min="1" max="1" width="2.5703125" style="19" customWidth="1"/>
    <col min="2" max="2" width="13.85546875" style="19" customWidth="1"/>
    <col min="3" max="3" width="12.85546875" style="19" customWidth="1"/>
    <col min="4" max="4" width="5.140625" style="19" customWidth="1"/>
    <col min="5" max="5" width="5.28515625" style="19" customWidth="1"/>
    <col min="6" max="6" width="9.140625" style="19"/>
    <col min="7" max="7" width="4.42578125" style="19" customWidth="1"/>
    <col min="8" max="8" width="4.85546875" style="19" customWidth="1"/>
    <col min="9" max="9" width="5.28515625" style="19" customWidth="1"/>
    <col min="10" max="10" width="7.5703125" style="19" customWidth="1"/>
    <col min="11" max="11" width="4.85546875" style="19" customWidth="1"/>
    <col min="12" max="12" width="8.140625" style="19" customWidth="1"/>
    <col min="13" max="13" width="4.42578125" style="19" hidden="1" customWidth="1"/>
    <col min="14" max="14" width="6.5703125" style="19" customWidth="1"/>
    <col min="15" max="15" width="8.5703125" style="19" customWidth="1"/>
    <col min="16" max="16" width="8.28515625" style="19" customWidth="1"/>
    <col min="17" max="17" width="8.7109375" style="19" customWidth="1"/>
    <col min="18" max="18" width="7.42578125" style="19" customWidth="1"/>
    <col min="19" max="19" width="8" style="19" customWidth="1"/>
    <col min="20" max="20" width="8.28515625" style="19" customWidth="1"/>
    <col min="21" max="24" width="0" style="19" hidden="1" customWidth="1"/>
    <col min="25" max="25" width="7.5703125" style="19" customWidth="1"/>
    <col min="26" max="26" width="11.42578125" style="19" hidden="1" customWidth="1"/>
    <col min="27" max="31" width="0" style="19" hidden="1" customWidth="1"/>
    <col min="32" max="256" width="9.140625" style="19"/>
    <col min="257" max="257" width="5.5703125" style="19" customWidth="1"/>
    <col min="258" max="259" width="9.140625" style="19"/>
    <col min="260" max="260" width="12.28515625" style="19" customWidth="1"/>
    <col min="261" max="264" width="9.140625" style="19"/>
    <col min="265" max="265" width="5.28515625" style="19" customWidth="1"/>
    <col min="266" max="266" width="9.140625" style="19"/>
    <col min="267" max="267" width="6.140625" style="19" customWidth="1"/>
    <col min="268" max="268" width="9.140625" style="19"/>
    <col min="269" max="269" width="0" style="19" hidden="1" customWidth="1"/>
    <col min="270" max="271" width="9.140625" style="19"/>
    <col min="272" max="272" width="11" style="19" customWidth="1"/>
    <col min="273" max="273" width="11.7109375" style="19" customWidth="1"/>
    <col min="274" max="274" width="9.140625" style="19"/>
    <col min="275" max="275" width="11" style="19" customWidth="1"/>
    <col min="276" max="276" width="11.5703125" style="19" customWidth="1"/>
    <col min="277" max="280" width="9.140625" style="19"/>
    <col min="281" max="282" width="11.42578125" style="19" customWidth="1"/>
    <col min="283" max="512" width="9.140625" style="19"/>
    <col min="513" max="513" width="5.5703125" style="19" customWidth="1"/>
    <col min="514" max="515" width="9.140625" style="19"/>
    <col min="516" max="516" width="12.28515625" style="19" customWidth="1"/>
    <col min="517" max="520" width="9.140625" style="19"/>
    <col min="521" max="521" width="5.28515625" style="19" customWidth="1"/>
    <col min="522" max="522" width="9.140625" style="19"/>
    <col min="523" max="523" width="6.140625" style="19" customWidth="1"/>
    <col min="524" max="524" width="9.140625" style="19"/>
    <col min="525" max="525" width="0" style="19" hidden="1" customWidth="1"/>
    <col min="526" max="527" width="9.140625" style="19"/>
    <col min="528" max="528" width="11" style="19" customWidth="1"/>
    <col min="529" max="529" width="11.7109375" style="19" customWidth="1"/>
    <col min="530" max="530" width="9.140625" style="19"/>
    <col min="531" max="531" width="11" style="19" customWidth="1"/>
    <col min="532" max="532" width="11.5703125" style="19" customWidth="1"/>
    <col min="533" max="536" width="9.140625" style="19"/>
    <col min="537" max="538" width="11.42578125" style="19" customWidth="1"/>
    <col min="539" max="768" width="9.140625" style="19"/>
    <col min="769" max="769" width="5.5703125" style="19" customWidth="1"/>
    <col min="770" max="771" width="9.140625" style="19"/>
    <col min="772" max="772" width="12.28515625" style="19" customWidth="1"/>
    <col min="773" max="776" width="9.140625" style="19"/>
    <col min="777" max="777" width="5.28515625" style="19" customWidth="1"/>
    <col min="778" max="778" width="9.140625" style="19"/>
    <col min="779" max="779" width="6.140625" style="19" customWidth="1"/>
    <col min="780" max="780" width="9.140625" style="19"/>
    <col min="781" max="781" width="0" style="19" hidden="1" customWidth="1"/>
    <col min="782" max="783" width="9.140625" style="19"/>
    <col min="784" max="784" width="11" style="19" customWidth="1"/>
    <col min="785" max="785" width="11.7109375" style="19" customWidth="1"/>
    <col min="786" max="786" width="9.140625" style="19"/>
    <col min="787" max="787" width="11" style="19" customWidth="1"/>
    <col min="788" max="788" width="11.5703125" style="19" customWidth="1"/>
    <col min="789" max="792" width="9.140625" style="19"/>
    <col min="793" max="794" width="11.42578125" style="19" customWidth="1"/>
    <col min="795" max="1024" width="9.140625" style="19"/>
    <col min="1025" max="1025" width="5.5703125" style="19" customWidth="1"/>
    <col min="1026" max="1027" width="9.140625" style="19"/>
    <col min="1028" max="1028" width="12.28515625" style="19" customWidth="1"/>
    <col min="1029" max="1032" width="9.140625" style="19"/>
    <col min="1033" max="1033" width="5.28515625" style="19" customWidth="1"/>
    <col min="1034" max="1034" width="9.140625" style="19"/>
    <col min="1035" max="1035" width="6.140625" style="19" customWidth="1"/>
    <col min="1036" max="1036" width="9.140625" style="19"/>
    <col min="1037" max="1037" width="0" style="19" hidden="1" customWidth="1"/>
    <col min="1038" max="1039" width="9.140625" style="19"/>
    <col min="1040" max="1040" width="11" style="19" customWidth="1"/>
    <col min="1041" max="1041" width="11.7109375" style="19" customWidth="1"/>
    <col min="1042" max="1042" width="9.140625" style="19"/>
    <col min="1043" max="1043" width="11" style="19" customWidth="1"/>
    <col min="1044" max="1044" width="11.5703125" style="19" customWidth="1"/>
    <col min="1045" max="1048" width="9.140625" style="19"/>
    <col min="1049" max="1050" width="11.42578125" style="19" customWidth="1"/>
    <col min="1051" max="1280" width="9.140625" style="19"/>
    <col min="1281" max="1281" width="5.5703125" style="19" customWidth="1"/>
    <col min="1282" max="1283" width="9.140625" style="19"/>
    <col min="1284" max="1284" width="12.28515625" style="19" customWidth="1"/>
    <col min="1285" max="1288" width="9.140625" style="19"/>
    <col min="1289" max="1289" width="5.28515625" style="19" customWidth="1"/>
    <col min="1290" max="1290" width="9.140625" style="19"/>
    <col min="1291" max="1291" width="6.140625" style="19" customWidth="1"/>
    <col min="1292" max="1292" width="9.140625" style="19"/>
    <col min="1293" max="1293" width="0" style="19" hidden="1" customWidth="1"/>
    <col min="1294" max="1295" width="9.140625" style="19"/>
    <col min="1296" max="1296" width="11" style="19" customWidth="1"/>
    <col min="1297" max="1297" width="11.7109375" style="19" customWidth="1"/>
    <col min="1298" max="1298" width="9.140625" style="19"/>
    <col min="1299" max="1299" width="11" style="19" customWidth="1"/>
    <col min="1300" max="1300" width="11.5703125" style="19" customWidth="1"/>
    <col min="1301" max="1304" width="9.140625" style="19"/>
    <col min="1305" max="1306" width="11.42578125" style="19" customWidth="1"/>
    <col min="1307" max="1536" width="9.140625" style="19"/>
    <col min="1537" max="1537" width="5.5703125" style="19" customWidth="1"/>
    <col min="1538" max="1539" width="9.140625" style="19"/>
    <col min="1540" max="1540" width="12.28515625" style="19" customWidth="1"/>
    <col min="1541" max="1544" width="9.140625" style="19"/>
    <col min="1545" max="1545" width="5.28515625" style="19" customWidth="1"/>
    <col min="1546" max="1546" width="9.140625" style="19"/>
    <col min="1547" max="1547" width="6.140625" style="19" customWidth="1"/>
    <col min="1548" max="1548" width="9.140625" style="19"/>
    <col min="1549" max="1549" width="0" style="19" hidden="1" customWidth="1"/>
    <col min="1550" max="1551" width="9.140625" style="19"/>
    <col min="1552" max="1552" width="11" style="19" customWidth="1"/>
    <col min="1553" max="1553" width="11.7109375" style="19" customWidth="1"/>
    <col min="1554" max="1554" width="9.140625" style="19"/>
    <col min="1555" max="1555" width="11" style="19" customWidth="1"/>
    <col min="1556" max="1556" width="11.5703125" style="19" customWidth="1"/>
    <col min="1557" max="1560" width="9.140625" style="19"/>
    <col min="1561" max="1562" width="11.42578125" style="19" customWidth="1"/>
    <col min="1563" max="1792" width="9.140625" style="19"/>
    <col min="1793" max="1793" width="5.5703125" style="19" customWidth="1"/>
    <col min="1794" max="1795" width="9.140625" style="19"/>
    <col min="1796" max="1796" width="12.28515625" style="19" customWidth="1"/>
    <col min="1797" max="1800" width="9.140625" style="19"/>
    <col min="1801" max="1801" width="5.28515625" style="19" customWidth="1"/>
    <col min="1802" max="1802" width="9.140625" style="19"/>
    <col min="1803" max="1803" width="6.140625" style="19" customWidth="1"/>
    <col min="1804" max="1804" width="9.140625" style="19"/>
    <col min="1805" max="1805" width="0" style="19" hidden="1" customWidth="1"/>
    <col min="1806" max="1807" width="9.140625" style="19"/>
    <col min="1808" max="1808" width="11" style="19" customWidth="1"/>
    <col min="1809" max="1809" width="11.7109375" style="19" customWidth="1"/>
    <col min="1810" max="1810" width="9.140625" style="19"/>
    <col min="1811" max="1811" width="11" style="19" customWidth="1"/>
    <col min="1812" max="1812" width="11.5703125" style="19" customWidth="1"/>
    <col min="1813" max="1816" width="9.140625" style="19"/>
    <col min="1817" max="1818" width="11.42578125" style="19" customWidth="1"/>
    <col min="1819" max="2048" width="9.140625" style="19"/>
    <col min="2049" max="2049" width="5.5703125" style="19" customWidth="1"/>
    <col min="2050" max="2051" width="9.140625" style="19"/>
    <col min="2052" max="2052" width="12.28515625" style="19" customWidth="1"/>
    <col min="2053" max="2056" width="9.140625" style="19"/>
    <col min="2057" max="2057" width="5.28515625" style="19" customWidth="1"/>
    <col min="2058" max="2058" width="9.140625" style="19"/>
    <col min="2059" max="2059" width="6.140625" style="19" customWidth="1"/>
    <col min="2060" max="2060" width="9.140625" style="19"/>
    <col min="2061" max="2061" width="0" style="19" hidden="1" customWidth="1"/>
    <col min="2062" max="2063" width="9.140625" style="19"/>
    <col min="2064" max="2064" width="11" style="19" customWidth="1"/>
    <col min="2065" max="2065" width="11.7109375" style="19" customWidth="1"/>
    <col min="2066" max="2066" width="9.140625" style="19"/>
    <col min="2067" max="2067" width="11" style="19" customWidth="1"/>
    <col min="2068" max="2068" width="11.5703125" style="19" customWidth="1"/>
    <col min="2069" max="2072" width="9.140625" style="19"/>
    <col min="2073" max="2074" width="11.42578125" style="19" customWidth="1"/>
    <col min="2075" max="2304" width="9.140625" style="19"/>
    <col min="2305" max="2305" width="5.5703125" style="19" customWidth="1"/>
    <col min="2306" max="2307" width="9.140625" style="19"/>
    <col min="2308" max="2308" width="12.28515625" style="19" customWidth="1"/>
    <col min="2309" max="2312" width="9.140625" style="19"/>
    <col min="2313" max="2313" width="5.28515625" style="19" customWidth="1"/>
    <col min="2314" max="2314" width="9.140625" style="19"/>
    <col min="2315" max="2315" width="6.140625" style="19" customWidth="1"/>
    <col min="2316" max="2316" width="9.140625" style="19"/>
    <col min="2317" max="2317" width="0" style="19" hidden="1" customWidth="1"/>
    <col min="2318" max="2319" width="9.140625" style="19"/>
    <col min="2320" max="2320" width="11" style="19" customWidth="1"/>
    <col min="2321" max="2321" width="11.7109375" style="19" customWidth="1"/>
    <col min="2322" max="2322" width="9.140625" style="19"/>
    <col min="2323" max="2323" width="11" style="19" customWidth="1"/>
    <col min="2324" max="2324" width="11.5703125" style="19" customWidth="1"/>
    <col min="2325" max="2328" width="9.140625" style="19"/>
    <col min="2329" max="2330" width="11.42578125" style="19" customWidth="1"/>
    <col min="2331" max="2560" width="9.140625" style="19"/>
    <col min="2561" max="2561" width="5.5703125" style="19" customWidth="1"/>
    <col min="2562" max="2563" width="9.140625" style="19"/>
    <col min="2564" max="2564" width="12.28515625" style="19" customWidth="1"/>
    <col min="2565" max="2568" width="9.140625" style="19"/>
    <col min="2569" max="2569" width="5.28515625" style="19" customWidth="1"/>
    <col min="2570" max="2570" width="9.140625" style="19"/>
    <col min="2571" max="2571" width="6.140625" style="19" customWidth="1"/>
    <col min="2572" max="2572" width="9.140625" style="19"/>
    <col min="2573" max="2573" width="0" style="19" hidden="1" customWidth="1"/>
    <col min="2574" max="2575" width="9.140625" style="19"/>
    <col min="2576" max="2576" width="11" style="19" customWidth="1"/>
    <col min="2577" max="2577" width="11.7109375" style="19" customWidth="1"/>
    <col min="2578" max="2578" width="9.140625" style="19"/>
    <col min="2579" max="2579" width="11" style="19" customWidth="1"/>
    <col min="2580" max="2580" width="11.5703125" style="19" customWidth="1"/>
    <col min="2581" max="2584" width="9.140625" style="19"/>
    <col min="2585" max="2586" width="11.42578125" style="19" customWidth="1"/>
    <col min="2587" max="2816" width="9.140625" style="19"/>
    <col min="2817" max="2817" width="5.5703125" style="19" customWidth="1"/>
    <col min="2818" max="2819" width="9.140625" style="19"/>
    <col min="2820" max="2820" width="12.28515625" style="19" customWidth="1"/>
    <col min="2821" max="2824" width="9.140625" style="19"/>
    <col min="2825" max="2825" width="5.28515625" style="19" customWidth="1"/>
    <col min="2826" max="2826" width="9.140625" style="19"/>
    <col min="2827" max="2827" width="6.140625" style="19" customWidth="1"/>
    <col min="2828" max="2828" width="9.140625" style="19"/>
    <col min="2829" max="2829" width="0" style="19" hidden="1" customWidth="1"/>
    <col min="2830" max="2831" width="9.140625" style="19"/>
    <col min="2832" max="2832" width="11" style="19" customWidth="1"/>
    <col min="2833" max="2833" width="11.7109375" style="19" customWidth="1"/>
    <col min="2834" max="2834" width="9.140625" style="19"/>
    <col min="2835" max="2835" width="11" style="19" customWidth="1"/>
    <col min="2836" max="2836" width="11.5703125" style="19" customWidth="1"/>
    <col min="2837" max="2840" width="9.140625" style="19"/>
    <col min="2841" max="2842" width="11.42578125" style="19" customWidth="1"/>
    <col min="2843" max="3072" width="9.140625" style="19"/>
    <col min="3073" max="3073" width="5.5703125" style="19" customWidth="1"/>
    <col min="3074" max="3075" width="9.140625" style="19"/>
    <col min="3076" max="3076" width="12.28515625" style="19" customWidth="1"/>
    <col min="3077" max="3080" width="9.140625" style="19"/>
    <col min="3081" max="3081" width="5.28515625" style="19" customWidth="1"/>
    <col min="3082" max="3082" width="9.140625" style="19"/>
    <col min="3083" max="3083" width="6.140625" style="19" customWidth="1"/>
    <col min="3084" max="3084" width="9.140625" style="19"/>
    <col min="3085" max="3085" width="0" style="19" hidden="1" customWidth="1"/>
    <col min="3086" max="3087" width="9.140625" style="19"/>
    <col min="3088" max="3088" width="11" style="19" customWidth="1"/>
    <col min="3089" max="3089" width="11.7109375" style="19" customWidth="1"/>
    <col min="3090" max="3090" width="9.140625" style="19"/>
    <col min="3091" max="3091" width="11" style="19" customWidth="1"/>
    <col min="3092" max="3092" width="11.5703125" style="19" customWidth="1"/>
    <col min="3093" max="3096" width="9.140625" style="19"/>
    <col min="3097" max="3098" width="11.42578125" style="19" customWidth="1"/>
    <col min="3099" max="3328" width="9.140625" style="19"/>
    <col min="3329" max="3329" width="5.5703125" style="19" customWidth="1"/>
    <col min="3330" max="3331" width="9.140625" style="19"/>
    <col min="3332" max="3332" width="12.28515625" style="19" customWidth="1"/>
    <col min="3333" max="3336" width="9.140625" style="19"/>
    <col min="3337" max="3337" width="5.28515625" style="19" customWidth="1"/>
    <col min="3338" max="3338" width="9.140625" style="19"/>
    <col min="3339" max="3339" width="6.140625" style="19" customWidth="1"/>
    <col min="3340" max="3340" width="9.140625" style="19"/>
    <col min="3341" max="3341" width="0" style="19" hidden="1" customWidth="1"/>
    <col min="3342" max="3343" width="9.140625" style="19"/>
    <col min="3344" max="3344" width="11" style="19" customWidth="1"/>
    <col min="3345" max="3345" width="11.7109375" style="19" customWidth="1"/>
    <col min="3346" max="3346" width="9.140625" style="19"/>
    <col min="3347" max="3347" width="11" style="19" customWidth="1"/>
    <col min="3348" max="3348" width="11.5703125" style="19" customWidth="1"/>
    <col min="3349" max="3352" width="9.140625" style="19"/>
    <col min="3353" max="3354" width="11.42578125" style="19" customWidth="1"/>
    <col min="3355" max="3584" width="9.140625" style="19"/>
    <col min="3585" max="3585" width="5.5703125" style="19" customWidth="1"/>
    <col min="3586" max="3587" width="9.140625" style="19"/>
    <col min="3588" max="3588" width="12.28515625" style="19" customWidth="1"/>
    <col min="3589" max="3592" width="9.140625" style="19"/>
    <col min="3593" max="3593" width="5.28515625" style="19" customWidth="1"/>
    <col min="3594" max="3594" width="9.140625" style="19"/>
    <col min="3595" max="3595" width="6.140625" style="19" customWidth="1"/>
    <col min="3596" max="3596" width="9.140625" style="19"/>
    <col min="3597" max="3597" width="0" style="19" hidden="1" customWidth="1"/>
    <col min="3598" max="3599" width="9.140625" style="19"/>
    <col min="3600" max="3600" width="11" style="19" customWidth="1"/>
    <col min="3601" max="3601" width="11.7109375" style="19" customWidth="1"/>
    <col min="3602" max="3602" width="9.140625" style="19"/>
    <col min="3603" max="3603" width="11" style="19" customWidth="1"/>
    <col min="3604" max="3604" width="11.5703125" style="19" customWidth="1"/>
    <col min="3605" max="3608" width="9.140625" style="19"/>
    <col min="3609" max="3610" width="11.42578125" style="19" customWidth="1"/>
    <col min="3611" max="3840" width="9.140625" style="19"/>
    <col min="3841" max="3841" width="5.5703125" style="19" customWidth="1"/>
    <col min="3842" max="3843" width="9.140625" style="19"/>
    <col min="3844" max="3844" width="12.28515625" style="19" customWidth="1"/>
    <col min="3845" max="3848" width="9.140625" style="19"/>
    <col min="3849" max="3849" width="5.28515625" style="19" customWidth="1"/>
    <col min="3850" max="3850" width="9.140625" style="19"/>
    <col min="3851" max="3851" width="6.140625" style="19" customWidth="1"/>
    <col min="3852" max="3852" width="9.140625" style="19"/>
    <col min="3853" max="3853" width="0" style="19" hidden="1" customWidth="1"/>
    <col min="3854" max="3855" width="9.140625" style="19"/>
    <col min="3856" max="3856" width="11" style="19" customWidth="1"/>
    <col min="3857" max="3857" width="11.7109375" style="19" customWidth="1"/>
    <col min="3858" max="3858" width="9.140625" style="19"/>
    <col min="3859" max="3859" width="11" style="19" customWidth="1"/>
    <col min="3860" max="3860" width="11.5703125" style="19" customWidth="1"/>
    <col min="3861" max="3864" width="9.140625" style="19"/>
    <col min="3865" max="3866" width="11.42578125" style="19" customWidth="1"/>
    <col min="3867" max="4096" width="9.140625" style="19"/>
    <col min="4097" max="4097" width="5.5703125" style="19" customWidth="1"/>
    <col min="4098" max="4099" width="9.140625" style="19"/>
    <col min="4100" max="4100" width="12.28515625" style="19" customWidth="1"/>
    <col min="4101" max="4104" width="9.140625" style="19"/>
    <col min="4105" max="4105" width="5.28515625" style="19" customWidth="1"/>
    <col min="4106" max="4106" width="9.140625" style="19"/>
    <col min="4107" max="4107" width="6.140625" style="19" customWidth="1"/>
    <col min="4108" max="4108" width="9.140625" style="19"/>
    <col min="4109" max="4109" width="0" style="19" hidden="1" customWidth="1"/>
    <col min="4110" max="4111" width="9.140625" style="19"/>
    <col min="4112" max="4112" width="11" style="19" customWidth="1"/>
    <col min="4113" max="4113" width="11.7109375" style="19" customWidth="1"/>
    <col min="4114" max="4114" width="9.140625" style="19"/>
    <col min="4115" max="4115" width="11" style="19" customWidth="1"/>
    <col min="4116" max="4116" width="11.5703125" style="19" customWidth="1"/>
    <col min="4117" max="4120" width="9.140625" style="19"/>
    <col min="4121" max="4122" width="11.42578125" style="19" customWidth="1"/>
    <col min="4123" max="4352" width="9.140625" style="19"/>
    <col min="4353" max="4353" width="5.5703125" style="19" customWidth="1"/>
    <col min="4354" max="4355" width="9.140625" style="19"/>
    <col min="4356" max="4356" width="12.28515625" style="19" customWidth="1"/>
    <col min="4357" max="4360" width="9.140625" style="19"/>
    <col min="4361" max="4361" width="5.28515625" style="19" customWidth="1"/>
    <col min="4362" max="4362" width="9.140625" style="19"/>
    <col min="4363" max="4363" width="6.140625" style="19" customWidth="1"/>
    <col min="4364" max="4364" width="9.140625" style="19"/>
    <col min="4365" max="4365" width="0" style="19" hidden="1" customWidth="1"/>
    <col min="4366" max="4367" width="9.140625" style="19"/>
    <col min="4368" max="4368" width="11" style="19" customWidth="1"/>
    <col min="4369" max="4369" width="11.7109375" style="19" customWidth="1"/>
    <col min="4370" max="4370" width="9.140625" style="19"/>
    <col min="4371" max="4371" width="11" style="19" customWidth="1"/>
    <col min="4372" max="4372" width="11.5703125" style="19" customWidth="1"/>
    <col min="4373" max="4376" width="9.140625" style="19"/>
    <col min="4377" max="4378" width="11.42578125" style="19" customWidth="1"/>
    <col min="4379" max="4608" width="9.140625" style="19"/>
    <col min="4609" max="4609" width="5.5703125" style="19" customWidth="1"/>
    <col min="4610" max="4611" width="9.140625" style="19"/>
    <col min="4612" max="4612" width="12.28515625" style="19" customWidth="1"/>
    <col min="4613" max="4616" width="9.140625" style="19"/>
    <col min="4617" max="4617" width="5.28515625" style="19" customWidth="1"/>
    <col min="4618" max="4618" width="9.140625" style="19"/>
    <col min="4619" max="4619" width="6.140625" style="19" customWidth="1"/>
    <col min="4620" max="4620" width="9.140625" style="19"/>
    <col min="4621" max="4621" width="0" style="19" hidden="1" customWidth="1"/>
    <col min="4622" max="4623" width="9.140625" style="19"/>
    <col min="4624" max="4624" width="11" style="19" customWidth="1"/>
    <col min="4625" max="4625" width="11.7109375" style="19" customWidth="1"/>
    <col min="4626" max="4626" width="9.140625" style="19"/>
    <col min="4627" max="4627" width="11" style="19" customWidth="1"/>
    <col min="4628" max="4628" width="11.5703125" style="19" customWidth="1"/>
    <col min="4629" max="4632" width="9.140625" style="19"/>
    <col min="4633" max="4634" width="11.42578125" style="19" customWidth="1"/>
    <col min="4635" max="4864" width="9.140625" style="19"/>
    <col min="4865" max="4865" width="5.5703125" style="19" customWidth="1"/>
    <col min="4866" max="4867" width="9.140625" style="19"/>
    <col min="4868" max="4868" width="12.28515625" style="19" customWidth="1"/>
    <col min="4869" max="4872" width="9.140625" style="19"/>
    <col min="4873" max="4873" width="5.28515625" style="19" customWidth="1"/>
    <col min="4874" max="4874" width="9.140625" style="19"/>
    <col min="4875" max="4875" width="6.140625" style="19" customWidth="1"/>
    <col min="4876" max="4876" width="9.140625" style="19"/>
    <col min="4877" max="4877" width="0" style="19" hidden="1" customWidth="1"/>
    <col min="4878" max="4879" width="9.140625" style="19"/>
    <col min="4880" max="4880" width="11" style="19" customWidth="1"/>
    <col min="4881" max="4881" width="11.7109375" style="19" customWidth="1"/>
    <col min="4882" max="4882" width="9.140625" style="19"/>
    <col min="4883" max="4883" width="11" style="19" customWidth="1"/>
    <col min="4884" max="4884" width="11.5703125" style="19" customWidth="1"/>
    <col min="4885" max="4888" width="9.140625" style="19"/>
    <col min="4889" max="4890" width="11.42578125" style="19" customWidth="1"/>
    <col min="4891" max="5120" width="9.140625" style="19"/>
    <col min="5121" max="5121" width="5.5703125" style="19" customWidth="1"/>
    <col min="5122" max="5123" width="9.140625" style="19"/>
    <col min="5124" max="5124" width="12.28515625" style="19" customWidth="1"/>
    <col min="5125" max="5128" width="9.140625" style="19"/>
    <col min="5129" max="5129" width="5.28515625" style="19" customWidth="1"/>
    <col min="5130" max="5130" width="9.140625" style="19"/>
    <col min="5131" max="5131" width="6.140625" style="19" customWidth="1"/>
    <col min="5132" max="5132" width="9.140625" style="19"/>
    <col min="5133" max="5133" width="0" style="19" hidden="1" customWidth="1"/>
    <col min="5134" max="5135" width="9.140625" style="19"/>
    <col min="5136" max="5136" width="11" style="19" customWidth="1"/>
    <col min="5137" max="5137" width="11.7109375" style="19" customWidth="1"/>
    <col min="5138" max="5138" width="9.140625" style="19"/>
    <col min="5139" max="5139" width="11" style="19" customWidth="1"/>
    <col min="5140" max="5140" width="11.5703125" style="19" customWidth="1"/>
    <col min="5141" max="5144" width="9.140625" style="19"/>
    <col min="5145" max="5146" width="11.42578125" style="19" customWidth="1"/>
    <col min="5147" max="5376" width="9.140625" style="19"/>
    <col min="5377" max="5377" width="5.5703125" style="19" customWidth="1"/>
    <col min="5378" max="5379" width="9.140625" style="19"/>
    <col min="5380" max="5380" width="12.28515625" style="19" customWidth="1"/>
    <col min="5381" max="5384" width="9.140625" style="19"/>
    <col min="5385" max="5385" width="5.28515625" style="19" customWidth="1"/>
    <col min="5386" max="5386" width="9.140625" style="19"/>
    <col min="5387" max="5387" width="6.140625" style="19" customWidth="1"/>
    <col min="5388" max="5388" width="9.140625" style="19"/>
    <col min="5389" max="5389" width="0" style="19" hidden="1" customWidth="1"/>
    <col min="5390" max="5391" width="9.140625" style="19"/>
    <col min="5392" max="5392" width="11" style="19" customWidth="1"/>
    <col min="5393" max="5393" width="11.7109375" style="19" customWidth="1"/>
    <col min="5394" max="5394" width="9.140625" style="19"/>
    <col min="5395" max="5395" width="11" style="19" customWidth="1"/>
    <col min="5396" max="5396" width="11.5703125" style="19" customWidth="1"/>
    <col min="5397" max="5400" width="9.140625" style="19"/>
    <col min="5401" max="5402" width="11.42578125" style="19" customWidth="1"/>
    <col min="5403" max="5632" width="9.140625" style="19"/>
    <col min="5633" max="5633" width="5.5703125" style="19" customWidth="1"/>
    <col min="5634" max="5635" width="9.140625" style="19"/>
    <col min="5636" max="5636" width="12.28515625" style="19" customWidth="1"/>
    <col min="5637" max="5640" width="9.140625" style="19"/>
    <col min="5641" max="5641" width="5.28515625" style="19" customWidth="1"/>
    <col min="5642" max="5642" width="9.140625" style="19"/>
    <col min="5643" max="5643" width="6.140625" style="19" customWidth="1"/>
    <col min="5644" max="5644" width="9.140625" style="19"/>
    <col min="5645" max="5645" width="0" style="19" hidden="1" customWidth="1"/>
    <col min="5646" max="5647" width="9.140625" style="19"/>
    <col min="5648" max="5648" width="11" style="19" customWidth="1"/>
    <col min="5649" max="5649" width="11.7109375" style="19" customWidth="1"/>
    <col min="5650" max="5650" width="9.140625" style="19"/>
    <col min="5651" max="5651" width="11" style="19" customWidth="1"/>
    <col min="5652" max="5652" width="11.5703125" style="19" customWidth="1"/>
    <col min="5653" max="5656" width="9.140625" style="19"/>
    <col min="5657" max="5658" width="11.42578125" style="19" customWidth="1"/>
    <col min="5659" max="5888" width="9.140625" style="19"/>
    <col min="5889" max="5889" width="5.5703125" style="19" customWidth="1"/>
    <col min="5890" max="5891" width="9.140625" style="19"/>
    <col min="5892" max="5892" width="12.28515625" style="19" customWidth="1"/>
    <col min="5893" max="5896" width="9.140625" style="19"/>
    <col min="5897" max="5897" width="5.28515625" style="19" customWidth="1"/>
    <col min="5898" max="5898" width="9.140625" style="19"/>
    <col min="5899" max="5899" width="6.140625" style="19" customWidth="1"/>
    <col min="5900" max="5900" width="9.140625" style="19"/>
    <col min="5901" max="5901" width="0" style="19" hidden="1" customWidth="1"/>
    <col min="5902" max="5903" width="9.140625" style="19"/>
    <col min="5904" max="5904" width="11" style="19" customWidth="1"/>
    <col min="5905" max="5905" width="11.7109375" style="19" customWidth="1"/>
    <col min="5906" max="5906" width="9.140625" style="19"/>
    <col min="5907" max="5907" width="11" style="19" customWidth="1"/>
    <col min="5908" max="5908" width="11.5703125" style="19" customWidth="1"/>
    <col min="5909" max="5912" width="9.140625" style="19"/>
    <col min="5913" max="5914" width="11.42578125" style="19" customWidth="1"/>
    <col min="5915" max="6144" width="9.140625" style="19"/>
    <col min="6145" max="6145" width="5.5703125" style="19" customWidth="1"/>
    <col min="6146" max="6147" width="9.140625" style="19"/>
    <col min="6148" max="6148" width="12.28515625" style="19" customWidth="1"/>
    <col min="6149" max="6152" width="9.140625" style="19"/>
    <col min="6153" max="6153" width="5.28515625" style="19" customWidth="1"/>
    <col min="6154" max="6154" width="9.140625" style="19"/>
    <col min="6155" max="6155" width="6.140625" style="19" customWidth="1"/>
    <col min="6156" max="6156" width="9.140625" style="19"/>
    <col min="6157" max="6157" width="0" style="19" hidden="1" customWidth="1"/>
    <col min="6158" max="6159" width="9.140625" style="19"/>
    <col min="6160" max="6160" width="11" style="19" customWidth="1"/>
    <col min="6161" max="6161" width="11.7109375" style="19" customWidth="1"/>
    <col min="6162" max="6162" width="9.140625" style="19"/>
    <col min="6163" max="6163" width="11" style="19" customWidth="1"/>
    <col min="6164" max="6164" width="11.5703125" style="19" customWidth="1"/>
    <col min="6165" max="6168" width="9.140625" style="19"/>
    <col min="6169" max="6170" width="11.42578125" style="19" customWidth="1"/>
    <col min="6171" max="6400" width="9.140625" style="19"/>
    <col min="6401" max="6401" width="5.5703125" style="19" customWidth="1"/>
    <col min="6402" max="6403" width="9.140625" style="19"/>
    <col min="6404" max="6404" width="12.28515625" style="19" customWidth="1"/>
    <col min="6405" max="6408" width="9.140625" style="19"/>
    <col min="6409" max="6409" width="5.28515625" style="19" customWidth="1"/>
    <col min="6410" max="6410" width="9.140625" style="19"/>
    <col min="6411" max="6411" width="6.140625" style="19" customWidth="1"/>
    <col min="6412" max="6412" width="9.140625" style="19"/>
    <col min="6413" max="6413" width="0" style="19" hidden="1" customWidth="1"/>
    <col min="6414" max="6415" width="9.140625" style="19"/>
    <col min="6416" max="6416" width="11" style="19" customWidth="1"/>
    <col min="6417" max="6417" width="11.7109375" style="19" customWidth="1"/>
    <col min="6418" max="6418" width="9.140625" style="19"/>
    <col min="6419" max="6419" width="11" style="19" customWidth="1"/>
    <col min="6420" max="6420" width="11.5703125" style="19" customWidth="1"/>
    <col min="6421" max="6424" width="9.140625" style="19"/>
    <col min="6425" max="6426" width="11.42578125" style="19" customWidth="1"/>
    <col min="6427" max="6656" width="9.140625" style="19"/>
    <col min="6657" max="6657" width="5.5703125" style="19" customWidth="1"/>
    <col min="6658" max="6659" width="9.140625" style="19"/>
    <col min="6660" max="6660" width="12.28515625" style="19" customWidth="1"/>
    <col min="6661" max="6664" width="9.140625" style="19"/>
    <col min="6665" max="6665" width="5.28515625" style="19" customWidth="1"/>
    <col min="6666" max="6666" width="9.140625" style="19"/>
    <col min="6667" max="6667" width="6.140625" style="19" customWidth="1"/>
    <col min="6668" max="6668" width="9.140625" style="19"/>
    <col min="6669" max="6669" width="0" style="19" hidden="1" customWidth="1"/>
    <col min="6670" max="6671" width="9.140625" style="19"/>
    <col min="6672" max="6672" width="11" style="19" customWidth="1"/>
    <col min="6673" max="6673" width="11.7109375" style="19" customWidth="1"/>
    <col min="6674" max="6674" width="9.140625" style="19"/>
    <col min="6675" max="6675" width="11" style="19" customWidth="1"/>
    <col min="6676" max="6676" width="11.5703125" style="19" customWidth="1"/>
    <col min="6677" max="6680" width="9.140625" style="19"/>
    <col min="6681" max="6682" width="11.42578125" style="19" customWidth="1"/>
    <col min="6683" max="6912" width="9.140625" style="19"/>
    <col min="6913" max="6913" width="5.5703125" style="19" customWidth="1"/>
    <col min="6914" max="6915" width="9.140625" style="19"/>
    <col min="6916" max="6916" width="12.28515625" style="19" customWidth="1"/>
    <col min="6917" max="6920" width="9.140625" style="19"/>
    <col min="6921" max="6921" width="5.28515625" style="19" customWidth="1"/>
    <col min="6922" max="6922" width="9.140625" style="19"/>
    <col min="6923" max="6923" width="6.140625" style="19" customWidth="1"/>
    <col min="6924" max="6924" width="9.140625" style="19"/>
    <col min="6925" max="6925" width="0" style="19" hidden="1" customWidth="1"/>
    <col min="6926" max="6927" width="9.140625" style="19"/>
    <col min="6928" max="6928" width="11" style="19" customWidth="1"/>
    <col min="6929" max="6929" width="11.7109375" style="19" customWidth="1"/>
    <col min="6930" max="6930" width="9.140625" style="19"/>
    <col min="6931" max="6931" width="11" style="19" customWidth="1"/>
    <col min="6932" max="6932" width="11.5703125" style="19" customWidth="1"/>
    <col min="6933" max="6936" width="9.140625" style="19"/>
    <col min="6937" max="6938" width="11.42578125" style="19" customWidth="1"/>
    <col min="6939" max="7168" width="9.140625" style="19"/>
    <col min="7169" max="7169" width="5.5703125" style="19" customWidth="1"/>
    <col min="7170" max="7171" width="9.140625" style="19"/>
    <col min="7172" max="7172" width="12.28515625" style="19" customWidth="1"/>
    <col min="7173" max="7176" width="9.140625" style="19"/>
    <col min="7177" max="7177" width="5.28515625" style="19" customWidth="1"/>
    <col min="7178" max="7178" width="9.140625" style="19"/>
    <col min="7179" max="7179" width="6.140625" style="19" customWidth="1"/>
    <col min="7180" max="7180" width="9.140625" style="19"/>
    <col min="7181" max="7181" width="0" style="19" hidden="1" customWidth="1"/>
    <col min="7182" max="7183" width="9.140625" style="19"/>
    <col min="7184" max="7184" width="11" style="19" customWidth="1"/>
    <col min="7185" max="7185" width="11.7109375" style="19" customWidth="1"/>
    <col min="7186" max="7186" width="9.140625" style="19"/>
    <col min="7187" max="7187" width="11" style="19" customWidth="1"/>
    <col min="7188" max="7188" width="11.5703125" style="19" customWidth="1"/>
    <col min="7189" max="7192" width="9.140625" style="19"/>
    <col min="7193" max="7194" width="11.42578125" style="19" customWidth="1"/>
    <col min="7195" max="7424" width="9.140625" style="19"/>
    <col min="7425" max="7425" width="5.5703125" style="19" customWidth="1"/>
    <col min="7426" max="7427" width="9.140625" style="19"/>
    <col min="7428" max="7428" width="12.28515625" style="19" customWidth="1"/>
    <col min="7429" max="7432" width="9.140625" style="19"/>
    <col min="7433" max="7433" width="5.28515625" style="19" customWidth="1"/>
    <col min="7434" max="7434" width="9.140625" style="19"/>
    <col min="7435" max="7435" width="6.140625" style="19" customWidth="1"/>
    <col min="7436" max="7436" width="9.140625" style="19"/>
    <col min="7437" max="7437" width="0" style="19" hidden="1" customWidth="1"/>
    <col min="7438" max="7439" width="9.140625" style="19"/>
    <col min="7440" max="7440" width="11" style="19" customWidth="1"/>
    <col min="7441" max="7441" width="11.7109375" style="19" customWidth="1"/>
    <col min="7442" max="7442" width="9.140625" style="19"/>
    <col min="7443" max="7443" width="11" style="19" customWidth="1"/>
    <col min="7444" max="7444" width="11.5703125" style="19" customWidth="1"/>
    <col min="7445" max="7448" width="9.140625" style="19"/>
    <col min="7449" max="7450" width="11.42578125" style="19" customWidth="1"/>
    <col min="7451" max="7680" width="9.140625" style="19"/>
    <col min="7681" max="7681" width="5.5703125" style="19" customWidth="1"/>
    <col min="7682" max="7683" width="9.140625" style="19"/>
    <col min="7684" max="7684" width="12.28515625" style="19" customWidth="1"/>
    <col min="7685" max="7688" width="9.140625" style="19"/>
    <col min="7689" max="7689" width="5.28515625" style="19" customWidth="1"/>
    <col min="7690" max="7690" width="9.140625" style="19"/>
    <col min="7691" max="7691" width="6.140625" style="19" customWidth="1"/>
    <col min="7692" max="7692" width="9.140625" style="19"/>
    <col min="7693" max="7693" width="0" style="19" hidden="1" customWidth="1"/>
    <col min="7694" max="7695" width="9.140625" style="19"/>
    <col min="7696" max="7696" width="11" style="19" customWidth="1"/>
    <col min="7697" max="7697" width="11.7109375" style="19" customWidth="1"/>
    <col min="7698" max="7698" width="9.140625" style="19"/>
    <col min="7699" max="7699" width="11" style="19" customWidth="1"/>
    <col min="7700" max="7700" width="11.5703125" style="19" customWidth="1"/>
    <col min="7701" max="7704" width="9.140625" style="19"/>
    <col min="7705" max="7706" width="11.42578125" style="19" customWidth="1"/>
    <col min="7707" max="7936" width="9.140625" style="19"/>
    <col min="7937" max="7937" width="5.5703125" style="19" customWidth="1"/>
    <col min="7938" max="7939" width="9.140625" style="19"/>
    <col min="7940" max="7940" width="12.28515625" style="19" customWidth="1"/>
    <col min="7941" max="7944" width="9.140625" style="19"/>
    <col min="7945" max="7945" width="5.28515625" style="19" customWidth="1"/>
    <col min="7946" max="7946" width="9.140625" style="19"/>
    <col min="7947" max="7947" width="6.140625" style="19" customWidth="1"/>
    <col min="7948" max="7948" width="9.140625" style="19"/>
    <col min="7949" max="7949" width="0" style="19" hidden="1" customWidth="1"/>
    <col min="7950" max="7951" width="9.140625" style="19"/>
    <col min="7952" max="7952" width="11" style="19" customWidth="1"/>
    <col min="7953" max="7953" width="11.7109375" style="19" customWidth="1"/>
    <col min="7954" max="7954" width="9.140625" style="19"/>
    <col min="7955" max="7955" width="11" style="19" customWidth="1"/>
    <col min="7956" max="7956" width="11.5703125" style="19" customWidth="1"/>
    <col min="7957" max="7960" width="9.140625" style="19"/>
    <col min="7961" max="7962" width="11.42578125" style="19" customWidth="1"/>
    <col min="7963" max="8192" width="9.140625" style="19"/>
    <col min="8193" max="8193" width="5.5703125" style="19" customWidth="1"/>
    <col min="8194" max="8195" width="9.140625" style="19"/>
    <col min="8196" max="8196" width="12.28515625" style="19" customWidth="1"/>
    <col min="8197" max="8200" width="9.140625" style="19"/>
    <col min="8201" max="8201" width="5.28515625" style="19" customWidth="1"/>
    <col min="8202" max="8202" width="9.140625" style="19"/>
    <col min="8203" max="8203" width="6.140625" style="19" customWidth="1"/>
    <col min="8204" max="8204" width="9.140625" style="19"/>
    <col min="8205" max="8205" width="0" style="19" hidden="1" customWidth="1"/>
    <col min="8206" max="8207" width="9.140625" style="19"/>
    <col min="8208" max="8208" width="11" style="19" customWidth="1"/>
    <col min="8209" max="8209" width="11.7109375" style="19" customWidth="1"/>
    <col min="8210" max="8210" width="9.140625" style="19"/>
    <col min="8211" max="8211" width="11" style="19" customWidth="1"/>
    <col min="8212" max="8212" width="11.5703125" style="19" customWidth="1"/>
    <col min="8213" max="8216" width="9.140625" style="19"/>
    <col min="8217" max="8218" width="11.42578125" style="19" customWidth="1"/>
    <col min="8219" max="8448" width="9.140625" style="19"/>
    <col min="8449" max="8449" width="5.5703125" style="19" customWidth="1"/>
    <col min="8450" max="8451" width="9.140625" style="19"/>
    <col min="8452" max="8452" width="12.28515625" style="19" customWidth="1"/>
    <col min="8453" max="8456" width="9.140625" style="19"/>
    <col min="8457" max="8457" width="5.28515625" style="19" customWidth="1"/>
    <col min="8458" max="8458" width="9.140625" style="19"/>
    <col min="8459" max="8459" width="6.140625" style="19" customWidth="1"/>
    <col min="8460" max="8460" width="9.140625" style="19"/>
    <col min="8461" max="8461" width="0" style="19" hidden="1" customWidth="1"/>
    <col min="8462" max="8463" width="9.140625" style="19"/>
    <col min="8464" max="8464" width="11" style="19" customWidth="1"/>
    <col min="8465" max="8465" width="11.7109375" style="19" customWidth="1"/>
    <col min="8466" max="8466" width="9.140625" style="19"/>
    <col min="8467" max="8467" width="11" style="19" customWidth="1"/>
    <col min="8468" max="8468" width="11.5703125" style="19" customWidth="1"/>
    <col min="8469" max="8472" width="9.140625" style="19"/>
    <col min="8473" max="8474" width="11.42578125" style="19" customWidth="1"/>
    <col min="8475" max="8704" width="9.140625" style="19"/>
    <col min="8705" max="8705" width="5.5703125" style="19" customWidth="1"/>
    <col min="8706" max="8707" width="9.140625" style="19"/>
    <col min="8708" max="8708" width="12.28515625" style="19" customWidth="1"/>
    <col min="8709" max="8712" width="9.140625" style="19"/>
    <col min="8713" max="8713" width="5.28515625" style="19" customWidth="1"/>
    <col min="8714" max="8714" width="9.140625" style="19"/>
    <col min="8715" max="8715" width="6.140625" style="19" customWidth="1"/>
    <col min="8716" max="8716" width="9.140625" style="19"/>
    <col min="8717" max="8717" width="0" style="19" hidden="1" customWidth="1"/>
    <col min="8718" max="8719" width="9.140625" style="19"/>
    <col min="8720" max="8720" width="11" style="19" customWidth="1"/>
    <col min="8721" max="8721" width="11.7109375" style="19" customWidth="1"/>
    <col min="8722" max="8722" width="9.140625" style="19"/>
    <col min="8723" max="8723" width="11" style="19" customWidth="1"/>
    <col min="8724" max="8724" width="11.5703125" style="19" customWidth="1"/>
    <col min="8725" max="8728" width="9.140625" style="19"/>
    <col min="8729" max="8730" width="11.42578125" style="19" customWidth="1"/>
    <col min="8731" max="8960" width="9.140625" style="19"/>
    <col min="8961" max="8961" width="5.5703125" style="19" customWidth="1"/>
    <col min="8962" max="8963" width="9.140625" style="19"/>
    <col min="8964" max="8964" width="12.28515625" style="19" customWidth="1"/>
    <col min="8965" max="8968" width="9.140625" style="19"/>
    <col min="8969" max="8969" width="5.28515625" style="19" customWidth="1"/>
    <col min="8970" max="8970" width="9.140625" style="19"/>
    <col min="8971" max="8971" width="6.140625" style="19" customWidth="1"/>
    <col min="8972" max="8972" width="9.140625" style="19"/>
    <col min="8973" max="8973" width="0" style="19" hidden="1" customWidth="1"/>
    <col min="8974" max="8975" width="9.140625" style="19"/>
    <col min="8976" max="8976" width="11" style="19" customWidth="1"/>
    <col min="8977" max="8977" width="11.7109375" style="19" customWidth="1"/>
    <col min="8978" max="8978" width="9.140625" style="19"/>
    <col min="8979" max="8979" width="11" style="19" customWidth="1"/>
    <col min="8980" max="8980" width="11.5703125" style="19" customWidth="1"/>
    <col min="8981" max="8984" width="9.140625" style="19"/>
    <col min="8985" max="8986" width="11.42578125" style="19" customWidth="1"/>
    <col min="8987" max="9216" width="9.140625" style="19"/>
    <col min="9217" max="9217" width="5.5703125" style="19" customWidth="1"/>
    <col min="9218" max="9219" width="9.140625" style="19"/>
    <col min="9220" max="9220" width="12.28515625" style="19" customWidth="1"/>
    <col min="9221" max="9224" width="9.140625" style="19"/>
    <col min="9225" max="9225" width="5.28515625" style="19" customWidth="1"/>
    <col min="9226" max="9226" width="9.140625" style="19"/>
    <col min="9227" max="9227" width="6.140625" style="19" customWidth="1"/>
    <col min="9228" max="9228" width="9.140625" style="19"/>
    <col min="9229" max="9229" width="0" style="19" hidden="1" customWidth="1"/>
    <col min="9230" max="9231" width="9.140625" style="19"/>
    <col min="9232" max="9232" width="11" style="19" customWidth="1"/>
    <col min="9233" max="9233" width="11.7109375" style="19" customWidth="1"/>
    <col min="9234" max="9234" width="9.140625" style="19"/>
    <col min="9235" max="9235" width="11" style="19" customWidth="1"/>
    <col min="9236" max="9236" width="11.5703125" style="19" customWidth="1"/>
    <col min="9237" max="9240" width="9.140625" style="19"/>
    <col min="9241" max="9242" width="11.42578125" style="19" customWidth="1"/>
    <col min="9243" max="9472" width="9.140625" style="19"/>
    <col min="9473" max="9473" width="5.5703125" style="19" customWidth="1"/>
    <col min="9474" max="9475" width="9.140625" style="19"/>
    <col min="9476" max="9476" width="12.28515625" style="19" customWidth="1"/>
    <col min="9477" max="9480" width="9.140625" style="19"/>
    <col min="9481" max="9481" width="5.28515625" style="19" customWidth="1"/>
    <col min="9482" max="9482" width="9.140625" style="19"/>
    <col min="9483" max="9483" width="6.140625" style="19" customWidth="1"/>
    <col min="9484" max="9484" width="9.140625" style="19"/>
    <col min="9485" max="9485" width="0" style="19" hidden="1" customWidth="1"/>
    <col min="9486" max="9487" width="9.140625" style="19"/>
    <col min="9488" max="9488" width="11" style="19" customWidth="1"/>
    <col min="9489" max="9489" width="11.7109375" style="19" customWidth="1"/>
    <col min="9490" max="9490" width="9.140625" style="19"/>
    <col min="9491" max="9491" width="11" style="19" customWidth="1"/>
    <col min="9492" max="9492" width="11.5703125" style="19" customWidth="1"/>
    <col min="9493" max="9496" width="9.140625" style="19"/>
    <col min="9497" max="9498" width="11.42578125" style="19" customWidth="1"/>
    <col min="9499" max="9728" width="9.140625" style="19"/>
    <col min="9729" max="9729" width="5.5703125" style="19" customWidth="1"/>
    <col min="9730" max="9731" width="9.140625" style="19"/>
    <col min="9732" max="9732" width="12.28515625" style="19" customWidth="1"/>
    <col min="9733" max="9736" width="9.140625" style="19"/>
    <col min="9737" max="9737" width="5.28515625" style="19" customWidth="1"/>
    <col min="9738" max="9738" width="9.140625" style="19"/>
    <col min="9739" max="9739" width="6.140625" style="19" customWidth="1"/>
    <col min="9740" max="9740" width="9.140625" style="19"/>
    <col min="9741" max="9741" width="0" style="19" hidden="1" customWidth="1"/>
    <col min="9742" max="9743" width="9.140625" style="19"/>
    <col min="9744" max="9744" width="11" style="19" customWidth="1"/>
    <col min="9745" max="9745" width="11.7109375" style="19" customWidth="1"/>
    <col min="9746" max="9746" width="9.140625" style="19"/>
    <col min="9747" max="9747" width="11" style="19" customWidth="1"/>
    <col min="9748" max="9748" width="11.5703125" style="19" customWidth="1"/>
    <col min="9749" max="9752" width="9.140625" style="19"/>
    <col min="9753" max="9754" width="11.42578125" style="19" customWidth="1"/>
    <col min="9755" max="9984" width="9.140625" style="19"/>
    <col min="9985" max="9985" width="5.5703125" style="19" customWidth="1"/>
    <col min="9986" max="9987" width="9.140625" style="19"/>
    <col min="9988" max="9988" width="12.28515625" style="19" customWidth="1"/>
    <col min="9989" max="9992" width="9.140625" style="19"/>
    <col min="9993" max="9993" width="5.28515625" style="19" customWidth="1"/>
    <col min="9994" max="9994" width="9.140625" style="19"/>
    <col min="9995" max="9995" width="6.140625" style="19" customWidth="1"/>
    <col min="9996" max="9996" width="9.140625" style="19"/>
    <col min="9997" max="9997" width="0" style="19" hidden="1" customWidth="1"/>
    <col min="9998" max="9999" width="9.140625" style="19"/>
    <col min="10000" max="10000" width="11" style="19" customWidth="1"/>
    <col min="10001" max="10001" width="11.7109375" style="19" customWidth="1"/>
    <col min="10002" max="10002" width="9.140625" style="19"/>
    <col min="10003" max="10003" width="11" style="19" customWidth="1"/>
    <col min="10004" max="10004" width="11.5703125" style="19" customWidth="1"/>
    <col min="10005" max="10008" width="9.140625" style="19"/>
    <col min="10009" max="10010" width="11.42578125" style="19" customWidth="1"/>
    <col min="10011" max="10240" width="9.140625" style="19"/>
    <col min="10241" max="10241" width="5.5703125" style="19" customWidth="1"/>
    <col min="10242" max="10243" width="9.140625" style="19"/>
    <col min="10244" max="10244" width="12.28515625" style="19" customWidth="1"/>
    <col min="10245" max="10248" width="9.140625" style="19"/>
    <col min="10249" max="10249" width="5.28515625" style="19" customWidth="1"/>
    <col min="10250" max="10250" width="9.140625" style="19"/>
    <col min="10251" max="10251" width="6.140625" style="19" customWidth="1"/>
    <col min="10252" max="10252" width="9.140625" style="19"/>
    <col min="10253" max="10253" width="0" style="19" hidden="1" customWidth="1"/>
    <col min="10254" max="10255" width="9.140625" style="19"/>
    <col min="10256" max="10256" width="11" style="19" customWidth="1"/>
    <col min="10257" max="10257" width="11.7109375" style="19" customWidth="1"/>
    <col min="10258" max="10258" width="9.140625" style="19"/>
    <col min="10259" max="10259" width="11" style="19" customWidth="1"/>
    <col min="10260" max="10260" width="11.5703125" style="19" customWidth="1"/>
    <col min="10261" max="10264" width="9.140625" style="19"/>
    <col min="10265" max="10266" width="11.42578125" style="19" customWidth="1"/>
    <col min="10267" max="10496" width="9.140625" style="19"/>
    <col min="10497" max="10497" width="5.5703125" style="19" customWidth="1"/>
    <col min="10498" max="10499" width="9.140625" style="19"/>
    <col min="10500" max="10500" width="12.28515625" style="19" customWidth="1"/>
    <col min="10501" max="10504" width="9.140625" style="19"/>
    <col min="10505" max="10505" width="5.28515625" style="19" customWidth="1"/>
    <col min="10506" max="10506" width="9.140625" style="19"/>
    <col min="10507" max="10507" width="6.140625" style="19" customWidth="1"/>
    <col min="10508" max="10508" width="9.140625" style="19"/>
    <col min="10509" max="10509" width="0" style="19" hidden="1" customWidth="1"/>
    <col min="10510" max="10511" width="9.140625" style="19"/>
    <col min="10512" max="10512" width="11" style="19" customWidth="1"/>
    <col min="10513" max="10513" width="11.7109375" style="19" customWidth="1"/>
    <col min="10514" max="10514" width="9.140625" style="19"/>
    <col min="10515" max="10515" width="11" style="19" customWidth="1"/>
    <col min="10516" max="10516" width="11.5703125" style="19" customWidth="1"/>
    <col min="10517" max="10520" width="9.140625" style="19"/>
    <col min="10521" max="10522" width="11.42578125" style="19" customWidth="1"/>
    <col min="10523" max="10752" width="9.140625" style="19"/>
    <col min="10753" max="10753" width="5.5703125" style="19" customWidth="1"/>
    <col min="10754" max="10755" width="9.140625" style="19"/>
    <col min="10756" max="10756" width="12.28515625" style="19" customWidth="1"/>
    <col min="10757" max="10760" width="9.140625" style="19"/>
    <col min="10761" max="10761" width="5.28515625" style="19" customWidth="1"/>
    <col min="10762" max="10762" width="9.140625" style="19"/>
    <col min="10763" max="10763" width="6.140625" style="19" customWidth="1"/>
    <col min="10764" max="10764" width="9.140625" style="19"/>
    <col min="10765" max="10765" width="0" style="19" hidden="1" customWidth="1"/>
    <col min="10766" max="10767" width="9.140625" style="19"/>
    <col min="10768" max="10768" width="11" style="19" customWidth="1"/>
    <col min="10769" max="10769" width="11.7109375" style="19" customWidth="1"/>
    <col min="10770" max="10770" width="9.140625" style="19"/>
    <col min="10771" max="10771" width="11" style="19" customWidth="1"/>
    <col min="10772" max="10772" width="11.5703125" style="19" customWidth="1"/>
    <col min="10773" max="10776" width="9.140625" style="19"/>
    <col min="10777" max="10778" width="11.42578125" style="19" customWidth="1"/>
    <col min="10779" max="11008" width="9.140625" style="19"/>
    <col min="11009" max="11009" width="5.5703125" style="19" customWidth="1"/>
    <col min="11010" max="11011" width="9.140625" style="19"/>
    <col min="11012" max="11012" width="12.28515625" style="19" customWidth="1"/>
    <col min="11013" max="11016" width="9.140625" style="19"/>
    <col min="11017" max="11017" width="5.28515625" style="19" customWidth="1"/>
    <col min="11018" max="11018" width="9.140625" style="19"/>
    <col min="11019" max="11019" width="6.140625" style="19" customWidth="1"/>
    <col min="11020" max="11020" width="9.140625" style="19"/>
    <col min="11021" max="11021" width="0" style="19" hidden="1" customWidth="1"/>
    <col min="11022" max="11023" width="9.140625" style="19"/>
    <col min="11024" max="11024" width="11" style="19" customWidth="1"/>
    <col min="11025" max="11025" width="11.7109375" style="19" customWidth="1"/>
    <col min="11026" max="11026" width="9.140625" style="19"/>
    <col min="11027" max="11027" width="11" style="19" customWidth="1"/>
    <col min="11028" max="11028" width="11.5703125" style="19" customWidth="1"/>
    <col min="11029" max="11032" width="9.140625" style="19"/>
    <col min="11033" max="11034" width="11.42578125" style="19" customWidth="1"/>
    <col min="11035" max="11264" width="9.140625" style="19"/>
    <col min="11265" max="11265" width="5.5703125" style="19" customWidth="1"/>
    <col min="11266" max="11267" width="9.140625" style="19"/>
    <col min="11268" max="11268" width="12.28515625" style="19" customWidth="1"/>
    <col min="11269" max="11272" width="9.140625" style="19"/>
    <col min="11273" max="11273" width="5.28515625" style="19" customWidth="1"/>
    <col min="11274" max="11274" width="9.140625" style="19"/>
    <col min="11275" max="11275" width="6.140625" style="19" customWidth="1"/>
    <col min="11276" max="11276" width="9.140625" style="19"/>
    <col min="11277" max="11277" width="0" style="19" hidden="1" customWidth="1"/>
    <col min="11278" max="11279" width="9.140625" style="19"/>
    <col min="11280" max="11280" width="11" style="19" customWidth="1"/>
    <col min="11281" max="11281" width="11.7109375" style="19" customWidth="1"/>
    <col min="11282" max="11282" width="9.140625" style="19"/>
    <col min="11283" max="11283" width="11" style="19" customWidth="1"/>
    <col min="11284" max="11284" width="11.5703125" style="19" customWidth="1"/>
    <col min="11285" max="11288" width="9.140625" style="19"/>
    <col min="11289" max="11290" width="11.42578125" style="19" customWidth="1"/>
    <col min="11291" max="11520" width="9.140625" style="19"/>
    <col min="11521" max="11521" width="5.5703125" style="19" customWidth="1"/>
    <col min="11522" max="11523" width="9.140625" style="19"/>
    <col min="11524" max="11524" width="12.28515625" style="19" customWidth="1"/>
    <col min="11525" max="11528" width="9.140625" style="19"/>
    <col min="11529" max="11529" width="5.28515625" style="19" customWidth="1"/>
    <col min="11530" max="11530" width="9.140625" style="19"/>
    <col min="11531" max="11531" width="6.140625" style="19" customWidth="1"/>
    <col min="11532" max="11532" width="9.140625" style="19"/>
    <col min="11533" max="11533" width="0" style="19" hidden="1" customWidth="1"/>
    <col min="11534" max="11535" width="9.140625" style="19"/>
    <col min="11536" max="11536" width="11" style="19" customWidth="1"/>
    <col min="11537" max="11537" width="11.7109375" style="19" customWidth="1"/>
    <col min="11538" max="11538" width="9.140625" style="19"/>
    <col min="11539" max="11539" width="11" style="19" customWidth="1"/>
    <col min="11540" max="11540" width="11.5703125" style="19" customWidth="1"/>
    <col min="11541" max="11544" width="9.140625" style="19"/>
    <col min="11545" max="11546" width="11.42578125" style="19" customWidth="1"/>
    <col min="11547" max="11776" width="9.140625" style="19"/>
    <col min="11777" max="11777" width="5.5703125" style="19" customWidth="1"/>
    <col min="11778" max="11779" width="9.140625" style="19"/>
    <col min="11780" max="11780" width="12.28515625" style="19" customWidth="1"/>
    <col min="11781" max="11784" width="9.140625" style="19"/>
    <col min="11785" max="11785" width="5.28515625" style="19" customWidth="1"/>
    <col min="11786" max="11786" width="9.140625" style="19"/>
    <col min="11787" max="11787" width="6.140625" style="19" customWidth="1"/>
    <col min="11788" max="11788" width="9.140625" style="19"/>
    <col min="11789" max="11789" width="0" style="19" hidden="1" customWidth="1"/>
    <col min="11790" max="11791" width="9.140625" style="19"/>
    <col min="11792" max="11792" width="11" style="19" customWidth="1"/>
    <col min="11793" max="11793" width="11.7109375" style="19" customWidth="1"/>
    <col min="11794" max="11794" width="9.140625" style="19"/>
    <col min="11795" max="11795" width="11" style="19" customWidth="1"/>
    <col min="11796" max="11796" width="11.5703125" style="19" customWidth="1"/>
    <col min="11797" max="11800" width="9.140625" style="19"/>
    <col min="11801" max="11802" width="11.42578125" style="19" customWidth="1"/>
    <col min="11803" max="12032" width="9.140625" style="19"/>
    <col min="12033" max="12033" width="5.5703125" style="19" customWidth="1"/>
    <col min="12034" max="12035" width="9.140625" style="19"/>
    <col min="12036" max="12036" width="12.28515625" style="19" customWidth="1"/>
    <col min="12037" max="12040" width="9.140625" style="19"/>
    <col min="12041" max="12041" width="5.28515625" style="19" customWidth="1"/>
    <col min="12042" max="12042" width="9.140625" style="19"/>
    <col min="12043" max="12043" width="6.140625" style="19" customWidth="1"/>
    <col min="12044" max="12044" width="9.140625" style="19"/>
    <col min="12045" max="12045" width="0" style="19" hidden="1" customWidth="1"/>
    <col min="12046" max="12047" width="9.140625" style="19"/>
    <col min="12048" max="12048" width="11" style="19" customWidth="1"/>
    <col min="12049" max="12049" width="11.7109375" style="19" customWidth="1"/>
    <col min="12050" max="12050" width="9.140625" style="19"/>
    <col min="12051" max="12051" width="11" style="19" customWidth="1"/>
    <col min="12052" max="12052" width="11.5703125" style="19" customWidth="1"/>
    <col min="12053" max="12056" width="9.140625" style="19"/>
    <col min="12057" max="12058" width="11.42578125" style="19" customWidth="1"/>
    <col min="12059" max="12288" width="9.140625" style="19"/>
    <col min="12289" max="12289" width="5.5703125" style="19" customWidth="1"/>
    <col min="12290" max="12291" width="9.140625" style="19"/>
    <col min="12292" max="12292" width="12.28515625" style="19" customWidth="1"/>
    <col min="12293" max="12296" width="9.140625" style="19"/>
    <col min="12297" max="12297" width="5.28515625" style="19" customWidth="1"/>
    <col min="12298" max="12298" width="9.140625" style="19"/>
    <col min="12299" max="12299" width="6.140625" style="19" customWidth="1"/>
    <col min="12300" max="12300" width="9.140625" style="19"/>
    <col min="12301" max="12301" width="0" style="19" hidden="1" customWidth="1"/>
    <col min="12302" max="12303" width="9.140625" style="19"/>
    <col min="12304" max="12304" width="11" style="19" customWidth="1"/>
    <col min="12305" max="12305" width="11.7109375" style="19" customWidth="1"/>
    <col min="12306" max="12306" width="9.140625" style="19"/>
    <col min="12307" max="12307" width="11" style="19" customWidth="1"/>
    <col min="12308" max="12308" width="11.5703125" style="19" customWidth="1"/>
    <col min="12309" max="12312" width="9.140625" style="19"/>
    <col min="12313" max="12314" width="11.42578125" style="19" customWidth="1"/>
    <col min="12315" max="12544" width="9.140625" style="19"/>
    <col min="12545" max="12545" width="5.5703125" style="19" customWidth="1"/>
    <col min="12546" max="12547" width="9.140625" style="19"/>
    <col min="12548" max="12548" width="12.28515625" style="19" customWidth="1"/>
    <col min="12549" max="12552" width="9.140625" style="19"/>
    <col min="12553" max="12553" width="5.28515625" style="19" customWidth="1"/>
    <col min="12554" max="12554" width="9.140625" style="19"/>
    <col min="12555" max="12555" width="6.140625" style="19" customWidth="1"/>
    <col min="12556" max="12556" width="9.140625" style="19"/>
    <col min="12557" max="12557" width="0" style="19" hidden="1" customWidth="1"/>
    <col min="12558" max="12559" width="9.140625" style="19"/>
    <col min="12560" max="12560" width="11" style="19" customWidth="1"/>
    <col min="12561" max="12561" width="11.7109375" style="19" customWidth="1"/>
    <col min="12562" max="12562" width="9.140625" style="19"/>
    <col min="12563" max="12563" width="11" style="19" customWidth="1"/>
    <col min="12564" max="12564" width="11.5703125" style="19" customWidth="1"/>
    <col min="12565" max="12568" width="9.140625" style="19"/>
    <col min="12569" max="12570" width="11.42578125" style="19" customWidth="1"/>
    <col min="12571" max="12800" width="9.140625" style="19"/>
    <col min="12801" max="12801" width="5.5703125" style="19" customWidth="1"/>
    <col min="12802" max="12803" width="9.140625" style="19"/>
    <col min="12804" max="12804" width="12.28515625" style="19" customWidth="1"/>
    <col min="12805" max="12808" width="9.140625" style="19"/>
    <col min="12809" max="12809" width="5.28515625" style="19" customWidth="1"/>
    <col min="12810" max="12810" width="9.140625" style="19"/>
    <col min="12811" max="12811" width="6.140625" style="19" customWidth="1"/>
    <col min="12812" max="12812" width="9.140625" style="19"/>
    <col min="12813" max="12813" width="0" style="19" hidden="1" customWidth="1"/>
    <col min="12814" max="12815" width="9.140625" style="19"/>
    <col min="12816" max="12816" width="11" style="19" customWidth="1"/>
    <col min="12817" max="12817" width="11.7109375" style="19" customWidth="1"/>
    <col min="12818" max="12818" width="9.140625" style="19"/>
    <col min="12819" max="12819" width="11" style="19" customWidth="1"/>
    <col min="12820" max="12820" width="11.5703125" style="19" customWidth="1"/>
    <col min="12821" max="12824" width="9.140625" style="19"/>
    <col min="12825" max="12826" width="11.42578125" style="19" customWidth="1"/>
    <col min="12827" max="13056" width="9.140625" style="19"/>
    <col min="13057" max="13057" width="5.5703125" style="19" customWidth="1"/>
    <col min="13058" max="13059" width="9.140625" style="19"/>
    <col min="13060" max="13060" width="12.28515625" style="19" customWidth="1"/>
    <col min="13061" max="13064" width="9.140625" style="19"/>
    <col min="13065" max="13065" width="5.28515625" style="19" customWidth="1"/>
    <col min="13066" max="13066" width="9.140625" style="19"/>
    <col min="13067" max="13067" width="6.140625" style="19" customWidth="1"/>
    <col min="13068" max="13068" width="9.140625" style="19"/>
    <col min="13069" max="13069" width="0" style="19" hidden="1" customWidth="1"/>
    <col min="13070" max="13071" width="9.140625" style="19"/>
    <col min="13072" max="13072" width="11" style="19" customWidth="1"/>
    <col min="13073" max="13073" width="11.7109375" style="19" customWidth="1"/>
    <col min="13074" max="13074" width="9.140625" style="19"/>
    <col min="13075" max="13075" width="11" style="19" customWidth="1"/>
    <col min="13076" max="13076" width="11.5703125" style="19" customWidth="1"/>
    <col min="13077" max="13080" width="9.140625" style="19"/>
    <col min="13081" max="13082" width="11.42578125" style="19" customWidth="1"/>
    <col min="13083" max="13312" width="9.140625" style="19"/>
    <col min="13313" max="13313" width="5.5703125" style="19" customWidth="1"/>
    <col min="13314" max="13315" width="9.140625" style="19"/>
    <col min="13316" max="13316" width="12.28515625" style="19" customWidth="1"/>
    <col min="13317" max="13320" width="9.140625" style="19"/>
    <col min="13321" max="13321" width="5.28515625" style="19" customWidth="1"/>
    <col min="13322" max="13322" width="9.140625" style="19"/>
    <col min="13323" max="13323" width="6.140625" style="19" customWidth="1"/>
    <col min="13324" max="13324" width="9.140625" style="19"/>
    <col min="13325" max="13325" width="0" style="19" hidden="1" customWidth="1"/>
    <col min="13326" max="13327" width="9.140625" style="19"/>
    <col min="13328" max="13328" width="11" style="19" customWidth="1"/>
    <col min="13329" max="13329" width="11.7109375" style="19" customWidth="1"/>
    <col min="13330" max="13330" width="9.140625" style="19"/>
    <col min="13331" max="13331" width="11" style="19" customWidth="1"/>
    <col min="13332" max="13332" width="11.5703125" style="19" customWidth="1"/>
    <col min="13333" max="13336" width="9.140625" style="19"/>
    <col min="13337" max="13338" width="11.42578125" style="19" customWidth="1"/>
    <col min="13339" max="13568" width="9.140625" style="19"/>
    <col min="13569" max="13569" width="5.5703125" style="19" customWidth="1"/>
    <col min="13570" max="13571" width="9.140625" style="19"/>
    <col min="13572" max="13572" width="12.28515625" style="19" customWidth="1"/>
    <col min="13573" max="13576" width="9.140625" style="19"/>
    <col min="13577" max="13577" width="5.28515625" style="19" customWidth="1"/>
    <col min="13578" max="13578" width="9.140625" style="19"/>
    <col min="13579" max="13579" width="6.140625" style="19" customWidth="1"/>
    <col min="13580" max="13580" width="9.140625" style="19"/>
    <col min="13581" max="13581" width="0" style="19" hidden="1" customWidth="1"/>
    <col min="13582" max="13583" width="9.140625" style="19"/>
    <col min="13584" max="13584" width="11" style="19" customWidth="1"/>
    <col min="13585" max="13585" width="11.7109375" style="19" customWidth="1"/>
    <col min="13586" max="13586" width="9.140625" style="19"/>
    <col min="13587" max="13587" width="11" style="19" customWidth="1"/>
    <col min="13588" max="13588" width="11.5703125" style="19" customWidth="1"/>
    <col min="13589" max="13592" width="9.140625" style="19"/>
    <col min="13593" max="13594" width="11.42578125" style="19" customWidth="1"/>
    <col min="13595" max="13824" width="9.140625" style="19"/>
    <col min="13825" max="13825" width="5.5703125" style="19" customWidth="1"/>
    <col min="13826" max="13827" width="9.140625" style="19"/>
    <col min="13828" max="13828" width="12.28515625" style="19" customWidth="1"/>
    <col min="13829" max="13832" width="9.140625" style="19"/>
    <col min="13833" max="13833" width="5.28515625" style="19" customWidth="1"/>
    <col min="13834" max="13834" width="9.140625" style="19"/>
    <col min="13835" max="13835" width="6.140625" style="19" customWidth="1"/>
    <col min="13836" max="13836" width="9.140625" style="19"/>
    <col min="13837" max="13837" width="0" style="19" hidden="1" customWidth="1"/>
    <col min="13838" max="13839" width="9.140625" style="19"/>
    <col min="13840" max="13840" width="11" style="19" customWidth="1"/>
    <col min="13841" max="13841" width="11.7109375" style="19" customWidth="1"/>
    <col min="13842" max="13842" width="9.140625" style="19"/>
    <col min="13843" max="13843" width="11" style="19" customWidth="1"/>
    <col min="13844" max="13844" width="11.5703125" style="19" customWidth="1"/>
    <col min="13845" max="13848" width="9.140625" style="19"/>
    <col min="13849" max="13850" width="11.42578125" style="19" customWidth="1"/>
    <col min="13851" max="14080" width="9.140625" style="19"/>
    <col min="14081" max="14081" width="5.5703125" style="19" customWidth="1"/>
    <col min="14082" max="14083" width="9.140625" style="19"/>
    <col min="14084" max="14084" width="12.28515625" style="19" customWidth="1"/>
    <col min="14085" max="14088" width="9.140625" style="19"/>
    <col min="14089" max="14089" width="5.28515625" style="19" customWidth="1"/>
    <col min="14090" max="14090" width="9.140625" style="19"/>
    <col min="14091" max="14091" width="6.140625" style="19" customWidth="1"/>
    <col min="14092" max="14092" width="9.140625" style="19"/>
    <col min="14093" max="14093" width="0" style="19" hidden="1" customWidth="1"/>
    <col min="14094" max="14095" width="9.140625" style="19"/>
    <col min="14096" max="14096" width="11" style="19" customWidth="1"/>
    <col min="14097" max="14097" width="11.7109375" style="19" customWidth="1"/>
    <col min="14098" max="14098" width="9.140625" style="19"/>
    <col min="14099" max="14099" width="11" style="19" customWidth="1"/>
    <col min="14100" max="14100" width="11.5703125" style="19" customWidth="1"/>
    <col min="14101" max="14104" width="9.140625" style="19"/>
    <col min="14105" max="14106" width="11.42578125" style="19" customWidth="1"/>
    <col min="14107" max="14336" width="9.140625" style="19"/>
    <col min="14337" max="14337" width="5.5703125" style="19" customWidth="1"/>
    <col min="14338" max="14339" width="9.140625" style="19"/>
    <col min="14340" max="14340" width="12.28515625" style="19" customWidth="1"/>
    <col min="14341" max="14344" width="9.140625" style="19"/>
    <col min="14345" max="14345" width="5.28515625" style="19" customWidth="1"/>
    <col min="14346" max="14346" width="9.140625" style="19"/>
    <col min="14347" max="14347" width="6.140625" style="19" customWidth="1"/>
    <col min="14348" max="14348" width="9.140625" style="19"/>
    <col min="14349" max="14349" width="0" style="19" hidden="1" customWidth="1"/>
    <col min="14350" max="14351" width="9.140625" style="19"/>
    <col min="14352" max="14352" width="11" style="19" customWidth="1"/>
    <col min="14353" max="14353" width="11.7109375" style="19" customWidth="1"/>
    <col min="14354" max="14354" width="9.140625" style="19"/>
    <col min="14355" max="14355" width="11" style="19" customWidth="1"/>
    <col min="14356" max="14356" width="11.5703125" style="19" customWidth="1"/>
    <col min="14357" max="14360" width="9.140625" style="19"/>
    <col min="14361" max="14362" width="11.42578125" style="19" customWidth="1"/>
    <col min="14363" max="14592" width="9.140625" style="19"/>
    <col min="14593" max="14593" width="5.5703125" style="19" customWidth="1"/>
    <col min="14594" max="14595" width="9.140625" style="19"/>
    <col min="14596" max="14596" width="12.28515625" style="19" customWidth="1"/>
    <col min="14597" max="14600" width="9.140625" style="19"/>
    <col min="14601" max="14601" width="5.28515625" style="19" customWidth="1"/>
    <col min="14602" max="14602" width="9.140625" style="19"/>
    <col min="14603" max="14603" width="6.140625" style="19" customWidth="1"/>
    <col min="14604" max="14604" width="9.140625" style="19"/>
    <col min="14605" max="14605" width="0" style="19" hidden="1" customWidth="1"/>
    <col min="14606" max="14607" width="9.140625" style="19"/>
    <col min="14608" max="14608" width="11" style="19" customWidth="1"/>
    <col min="14609" max="14609" width="11.7109375" style="19" customWidth="1"/>
    <col min="14610" max="14610" width="9.140625" style="19"/>
    <col min="14611" max="14611" width="11" style="19" customWidth="1"/>
    <col min="14612" max="14612" width="11.5703125" style="19" customWidth="1"/>
    <col min="14613" max="14616" width="9.140625" style="19"/>
    <col min="14617" max="14618" width="11.42578125" style="19" customWidth="1"/>
    <col min="14619" max="14848" width="9.140625" style="19"/>
    <col min="14849" max="14849" width="5.5703125" style="19" customWidth="1"/>
    <col min="14850" max="14851" width="9.140625" style="19"/>
    <col min="14852" max="14852" width="12.28515625" style="19" customWidth="1"/>
    <col min="14853" max="14856" width="9.140625" style="19"/>
    <col min="14857" max="14857" width="5.28515625" style="19" customWidth="1"/>
    <col min="14858" max="14858" width="9.140625" style="19"/>
    <col min="14859" max="14859" width="6.140625" style="19" customWidth="1"/>
    <col min="14860" max="14860" width="9.140625" style="19"/>
    <col min="14861" max="14861" width="0" style="19" hidden="1" customWidth="1"/>
    <col min="14862" max="14863" width="9.140625" style="19"/>
    <col min="14864" max="14864" width="11" style="19" customWidth="1"/>
    <col min="14865" max="14865" width="11.7109375" style="19" customWidth="1"/>
    <col min="14866" max="14866" width="9.140625" style="19"/>
    <col min="14867" max="14867" width="11" style="19" customWidth="1"/>
    <col min="14868" max="14868" width="11.5703125" style="19" customWidth="1"/>
    <col min="14869" max="14872" width="9.140625" style="19"/>
    <col min="14873" max="14874" width="11.42578125" style="19" customWidth="1"/>
    <col min="14875" max="15104" width="9.140625" style="19"/>
    <col min="15105" max="15105" width="5.5703125" style="19" customWidth="1"/>
    <col min="15106" max="15107" width="9.140625" style="19"/>
    <col min="15108" max="15108" width="12.28515625" style="19" customWidth="1"/>
    <col min="15109" max="15112" width="9.140625" style="19"/>
    <col min="15113" max="15113" width="5.28515625" style="19" customWidth="1"/>
    <col min="15114" max="15114" width="9.140625" style="19"/>
    <col min="15115" max="15115" width="6.140625" style="19" customWidth="1"/>
    <col min="15116" max="15116" width="9.140625" style="19"/>
    <col min="15117" max="15117" width="0" style="19" hidden="1" customWidth="1"/>
    <col min="15118" max="15119" width="9.140625" style="19"/>
    <col min="15120" max="15120" width="11" style="19" customWidth="1"/>
    <col min="15121" max="15121" width="11.7109375" style="19" customWidth="1"/>
    <col min="15122" max="15122" width="9.140625" style="19"/>
    <col min="15123" max="15123" width="11" style="19" customWidth="1"/>
    <col min="15124" max="15124" width="11.5703125" style="19" customWidth="1"/>
    <col min="15125" max="15128" width="9.140625" style="19"/>
    <col min="15129" max="15130" width="11.42578125" style="19" customWidth="1"/>
    <col min="15131" max="15360" width="9.140625" style="19"/>
    <col min="15361" max="15361" width="5.5703125" style="19" customWidth="1"/>
    <col min="15362" max="15363" width="9.140625" style="19"/>
    <col min="15364" max="15364" width="12.28515625" style="19" customWidth="1"/>
    <col min="15365" max="15368" width="9.140625" style="19"/>
    <col min="15369" max="15369" width="5.28515625" style="19" customWidth="1"/>
    <col min="15370" max="15370" width="9.140625" style="19"/>
    <col min="15371" max="15371" width="6.140625" style="19" customWidth="1"/>
    <col min="15372" max="15372" width="9.140625" style="19"/>
    <col min="15373" max="15373" width="0" style="19" hidden="1" customWidth="1"/>
    <col min="15374" max="15375" width="9.140625" style="19"/>
    <col min="15376" max="15376" width="11" style="19" customWidth="1"/>
    <col min="15377" max="15377" width="11.7109375" style="19" customWidth="1"/>
    <col min="15378" max="15378" width="9.140625" style="19"/>
    <col min="15379" max="15379" width="11" style="19" customWidth="1"/>
    <col min="15380" max="15380" width="11.5703125" style="19" customWidth="1"/>
    <col min="15381" max="15384" width="9.140625" style="19"/>
    <col min="15385" max="15386" width="11.42578125" style="19" customWidth="1"/>
    <col min="15387" max="15616" width="9.140625" style="19"/>
    <col min="15617" max="15617" width="5.5703125" style="19" customWidth="1"/>
    <col min="15618" max="15619" width="9.140625" style="19"/>
    <col min="15620" max="15620" width="12.28515625" style="19" customWidth="1"/>
    <col min="15621" max="15624" width="9.140625" style="19"/>
    <col min="15625" max="15625" width="5.28515625" style="19" customWidth="1"/>
    <col min="15626" max="15626" width="9.140625" style="19"/>
    <col min="15627" max="15627" width="6.140625" style="19" customWidth="1"/>
    <col min="15628" max="15628" width="9.140625" style="19"/>
    <col min="15629" max="15629" width="0" style="19" hidden="1" customWidth="1"/>
    <col min="15630" max="15631" width="9.140625" style="19"/>
    <col min="15632" max="15632" width="11" style="19" customWidth="1"/>
    <col min="15633" max="15633" width="11.7109375" style="19" customWidth="1"/>
    <col min="15634" max="15634" width="9.140625" style="19"/>
    <col min="15635" max="15635" width="11" style="19" customWidth="1"/>
    <col min="15636" max="15636" width="11.5703125" style="19" customWidth="1"/>
    <col min="15637" max="15640" width="9.140625" style="19"/>
    <col min="15641" max="15642" width="11.42578125" style="19" customWidth="1"/>
    <col min="15643" max="15872" width="9.140625" style="19"/>
    <col min="15873" max="15873" width="5.5703125" style="19" customWidth="1"/>
    <col min="15874" max="15875" width="9.140625" style="19"/>
    <col min="15876" max="15876" width="12.28515625" style="19" customWidth="1"/>
    <col min="15877" max="15880" width="9.140625" style="19"/>
    <col min="15881" max="15881" width="5.28515625" style="19" customWidth="1"/>
    <col min="15882" max="15882" width="9.140625" style="19"/>
    <col min="15883" max="15883" width="6.140625" style="19" customWidth="1"/>
    <col min="15884" max="15884" width="9.140625" style="19"/>
    <col min="15885" max="15885" width="0" style="19" hidden="1" customWidth="1"/>
    <col min="15886" max="15887" width="9.140625" style="19"/>
    <col min="15888" max="15888" width="11" style="19" customWidth="1"/>
    <col min="15889" max="15889" width="11.7109375" style="19" customWidth="1"/>
    <col min="15890" max="15890" width="9.140625" style="19"/>
    <col min="15891" max="15891" width="11" style="19" customWidth="1"/>
    <col min="15892" max="15892" width="11.5703125" style="19" customWidth="1"/>
    <col min="15893" max="15896" width="9.140625" style="19"/>
    <col min="15897" max="15898" width="11.42578125" style="19" customWidth="1"/>
    <col min="15899" max="16128" width="9.140625" style="19"/>
    <col min="16129" max="16129" width="5.5703125" style="19" customWidth="1"/>
    <col min="16130" max="16131" width="9.140625" style="19"/>
    <col min="16132" max="16132" width="12.28515625" style="19" customWidth="1"/>
    <col min="16133" max="16136" width="9.140625" style="19"/>
    <col min="16137" max="16137" width="5.28515625" style="19" customWidth="1"/>
    <col min="16138" max="16138" width="9.140625" style="19"/>
    <col min="16139" max="16139" width="6.140625" style="19" customWidth="1"/>
    <col min="16140" max="16140" width="9.140625" style="19"/>
    <col min="16141" max="16141" width="0" style="19" hidden="1" customWidth="1"/>
    <col min="16142" max="16143" width="9.140625" style="19"/>
    <col min="16144" max="16144" width="11" style="19" customWidth="1"/>
    <col min="16145" max="16145" width="11.7109375" style="19" customWidth="1"/>
    <col min="16146" max="16146" width="9.140625" style="19"/>
    <col min="16147" max="16147" width="11" style="19" customWidth="1"/>
    <col min="16148" max="16148" width="11.5703125" style="19" customWidth="1"/>
    <col min="16149" max="16152" width="9.140625" style="19"/>
    <col min="16153" max="16154" width="11.42578125" style="19" customWidth="1"/>
    <col min="16155" max="16384" width="9.140625" style="19"/>
  </cols>
  <sheetData>
    <row r="1" spans="1:32" s="3" customFormat="1" ht="15.7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2" s="3" customFormat="1" ht="15.75" customHeight="1" x14ac:dyDescent="0.2">
      <c r="A2" s="4" t="s">
        <v>127</v>
      </c>
      <c r="B2" s="2"/>
      <c r="E2" s="5"/>
      <c r="F2" s="2"/>
      <c r="G2" s="6"/>
      <c r="H2" s="6"/>
      <c r="J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2" s="3" customFormat="1" ht="21.75" customHeight="1" x14ac:dyDescent="0.3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</row>
    <row r="4" spans="1:32" s="3" customFormat="1" ht="18.75" customHeight="1" x14ac:dyDescent="0.25">
      <c r="A4" s="25" t="s">
        <v>38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</row>
    <row r="5" spans="1:32" s="3" customFormat="1" ht="15.75" customHeight="1" thickBot="1" x14ac:dyDescent="0.25">
      <c r="A5" s="26" t="s">
        <v>36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</row>
    <row r="6" spans="1:32" s="7" customFormat="1" ht="15.75" customHeight="1" x14ac:dyDescent="0.2">
      <c r="A6" s="32" t="s">
        <v>2</v>
      </c>
      <c r="B6" s="33" t="s">
        <v>3</v>
      </c>
      <c r="C6" s="33" t="s">
        <v>4</v>
      </c>
      <c r="D6" s="34" t="s">
        <v>5</v>
      </c>
      <c r="E6" s="34" t="s">
        <v>6</v>
      </c>
      <c r="F6" s="34" t="s">
        <v>7</v>
      </c>
      <c r="G6" s="34" t="s">
        <v>8</v>
      </c>
      <c r="H6" s="34" t="s">
        <v>9</v>
      </c>
      <c r="I6" s="33" t="s">
        <v>10</v>
      </c>
      <c r="J6" s="33" t="s">
        <v>11</v>
      </c>
      <c r="K6" s="34" t="s">
        <v>12</v>
      </c>
      <c r="L6" s="34" t="s">
        <v>13</v>
      </c>
      <c r="M6" s="35" t="s">
        <v>14</v>
      </c>
      <c r="N6" s="73" t="s">
        <v>15</v>
      </c>
      <c r="O6" s="88" t="s">
        <v>16</v>
      </c>
      <c r="P6" s="36"/>
      <c r="Q6" s="89"/>
      <c r="R6" s="88" t="s">
        <v>17</v>
      </c>
      <c r="S6" s="36"/>
      <c r="T6" s="89"/>
      <c r="U6" s="37" t="s">
        <v>18</v>
      </c>
      <c r="V6" s="37"/>
      <c r="W6" s="37"/>
      <c r="X6" s="37"/>
      <c r="Y6" s="37"/>
      <c r="Z6" s="37"/>
      <c r="AA6" s="37"/>
      <c r="AB6" s="37"/>
      <c r="AC6" s="37"/>
      <c r="AD6" s="37"/>
      <c r="AE6" s="37"/>
      <c r="AF6" s="112" t="s">
        <v>19</v>
      </c>
    </row>
    <row r="7" spans="1:32" s="7" customFormat="1" ht="15.75" customHeight="1" x14ac:dyDescent="0.2">
      <c r="A7" s="38"/>
      <c r="B7" s="27"/>
      <c r="C7" s="27"/>
      <c r="D7" s="29"/>
      <c r="E7" s="29"/>
      <c r="F7" s="29"/>
      <c r="G7" s="29"/>
      <c r="H7" s="29"/>
      <c r="I7" s="27"/>
      <c r="J7" s="27"/>
      <c r="K7" s="27"/>
      <c r="L7" s="27"/>
      <c r="M7" s="30"/>
      <c r="N7" s="74"/>
      <c r="O7" s="90" t="s">
        <v>20</v>
      </c>
      <c r="P7" s="22" t="s">
        <v>21</v>
      </c>
      <c r="Q7" s="91" t="s">
        <v>22</v>
      </c>
      <c r="R7" s="90" t="s">
        <v>20</v>
      </c>
      <c r="S7" s="22" t="s">
        <v>21</v>
      </c>
      <c r="T7" s="91" t="s">
        <v>22</v>
      </c>
      <c r="U7" s="103" t="s">
        <v>23</v>
      </c>
      <c r="V7" s="20" t="s">
        <v>24</v>
      </c>
      <c r="W7" s="20" t="s">
        <v>25</v>
      </c>
      <c r="X7" s="20" t="s">
        <v>26</v>
      </c>
      <c r="Y7" s="20" t="s">
        <v>27</v>
      </c>
      <c r="Z7" s="20" t="s">
        <v>28</v>
      </c>
      <c r="AA7" s="20" t="s">
        <v>29</v>
      </c>
      <c r="AB7" s="20" t="s">
        <v>30</v>
      </c>
      <c r="AC7" s="20" t="s">
        <v>31</v>
      </c>
      <c r="AD7" s="20" t="s">
        <v>32</v>
      </c>
      <c r="AE7" s="105" t="s">
        <v>33</v>
      </c>
      <c r="AF7" s="113"/>
    </row>
    <row r="8" spans="1:32" s="7" customFormat="1" ht="29.25" customHeight="1" x14ac:dyDescent="0.2">
      <c r="A8" s="39"/>
      <c r="B8" s="28"/>
      <c r="C8" s="28"/>
      <c r="D8" s="21"/>
      <c r="E8" s="21"/>
      <c r="F8" s="21"/>
      <c r="G8" s="21"/>
      <c r="H8" s="21"/>
      <c r="I8" s="28"/>
      <c r="J8" s="28"/>
      <c r="K8" s="28"/>
      <c r="L8" s="28"/>
      <c r="M8" s="31"/>
      <c r="N8" s="75"/>
      <c r="O8" s="92"/>
      <c r="P8" s="23"/>
      <c r="Q8" s="93"/>
      <c r="R8" s="92"/>
      <c r="S8" s="23"/>
      <c r="T8" s="93"/>
      <c r="U8" s="104"/>
      <c r="V8" s="21"/>
      <c r="W8" s="21"/>
      <c r="X8" s="21"/>
      <c r="Y8" s="21"/>
      <c r="Z8" s="21"/>
      <c r="AA8" s="21"/>
      <c r="AB8" s="21"/>
      <c r="AC8" s="21"/>
      <c r="AD8" s="21"/>
      <c r="AE8" s="106"/>
      <c r="AF8" s="114"/>
    </row>
    <row r="9" spans="1:32" s="8" customFormat="1" ht="12" thickBot="1" x14ac:dyDescent="0.25">
      <c r="A9" s="49">
        <v>1</v>
      </c>
      <c r="B9" s="50">
        <v>2</v>
      </c>
      <c r="C9" s="50">
        <v>3</v>
      </c>
      <c r="D9" s="50">
        <v>4</v>
      </c>
      <c r="E9" s="50">
        <v>5</v>
      </c>
      <c r="F9" s="50">
        <v>6</v>
      </c>
      <c r="G9" s="50">
        <v>7</v>
      </c>
      <c r="H9" s="50">
        <v>8</v>
      </c>
      <c r="I9" s="50">
        <v>9</v>
      </c>
      <c r="J9" s="50">
        <v>10</v>
      </c>
      <c r="K9" s="50">
        <v>11</v>
      </c>
      <c r="L9" s="50">
        <v>12</v>
      </c>
      <c r="M9" s="50"/>
      <c r="N9" s="76">
        <v>13</v>
      </c>
      <c r="O9" s="49">
        <v>14</v>
      </c>
      <c r="P9" s="50">
        <v>15</v>
      </c>
      <c r="Q9" s="51">
        <v>16</v>
      </c>
      <c r="R9" s="49">
        <v>17</v>
      </c>
      <c r="S9" s="50">
        <v>18</v>
      </c>
      <c r="T9" s="51">
        <v>19</v>
      </c>
      <c r="U9" s="82">
        <v>20</v>
      </c>
      <c r="V9" s="50">
        <v>21</v>
      </c>
      <c r="W9" s="50">
        <v>22</v>
      </c>
      <c r="X9" s="50">
        <v>23</v>
      </c>
      <c r="Y9" s="50">
        <v>20</v>
      </c>
      <c r="Z9" s="50">
        <v>25</v>
      </c>
      <c r="AA9" s="50">
        <v>26</v>
      </c>
      <c r="AB9" s="50">
        <v>27</v>
      </c>
      <c r="AC9" s="50">
        <v>28</v>
      </c>
      <c r="AD9" s="50">
        <v>29</v>
      </c>
      <c r="AE9" s="76">
        <v>30</v>
      </c>
      <c r="AF9" s="115">
        <v>21</v>
      </c>
    </row>
    <row r="10" spans="1:32" s="7" customFormat="1" ht="11.25" x14ac:dyDescent="0.2">
      <c r="A10" s="41">
        <v>1</v>
      </c>
      <c r="B10" s="42" t="s">
        <v>39</v>
      </c>
      <c r="C10" s="42" t="s">
        <v>40</v>
      </c>
      <c r="D10" s="43" t="s">
        <v>41</v>
      </c>
      <c r="E10" s="43">
        <v>1</v>
      </c>
      <c r="F10" s="42" t="s">
        <v>42</v>
      </c>
      <c r="G10" s="43" t="s">
        <v>43</v>
      </c>
      <c r="H10" s="44" t="s">
        <v>44</v>
      </c>
      <c r="I10" s="45">
        <v>5.91</v>
      </c>
      <c r="J10" s="46">
        <f>M10*I10</f>
        <v>104589.27</v>
      </c>
      <c r="K10" s="47">
        <v>1.75</v>
      </c>
      <c r="L10" s="46">
        <f>J10*K10</f>
        <v>183031.2225</v>
      </c>
      <c r="M10" s="48">
        <v>17697</v>
      </c>
      <c r="N10" s="77">
        <v>1</v>
      </c>
      <c r="O10" s="94">
        <f t="shared" ref="O10:O42" si="0">L10*N10</f>
        <v>183031.2225</v>
      </c>
      <c r="P10" s="46">
        <f t="shared" ref="P10:P42" si="1">ROUND(O10/$K10, 0)</f>
        <v>104589</v>
      </c>
      <c r="Q10" s="95">
        <f t="shared" ref="Q10:Q42" si="2">IF($K10&lt;&gt;1,O10-P10,"")</f>
        <v>78442.222500000003</v>
      </c>
      <c r="R10" s="94">
        <f>L10*1*0.1</f>
        <v>18303.12225</v>
      </c>
      <c r="S10" s="46">
        <f t="shared" ref="S10:S42" si="3">ROUND(R10/$K10, 0)</f>
        <v>10459</v>
      </c>
      <c r="T10" s="95">
        <f t="shared" ref="T10:T42" si="4">IF($K10&lt;&gt;1,R10-S10,"")</f>
        <v>7844.1222500000003</v>
      </c>
      <c r="U10" s="83"/>
      <c r="V10" s="46"/>
      <c r="W10" s="46"/>
      <c r="X10" s="46"/>
      <c r="Y10" s="46">
        <v>54909.366800000003</v>
      </c>
      <c r="Z10" s="46"/>
      <c r="AA10" s="46"/>
      <c r="AB10" s="46"/>
      <c r="AC10" s="46"/>
      <c r="AD10" s="46"/>
      <c r="AE10" s="107"/>
      <c r="AF10" s="116">
        <f t="array" ref="AF10">SUM(ROUND(O10,0),ROUND(R10,0),ROUND(U10:AE10,0))</f>
        <v>256243</v>
      </c>
    </row>
    <row r="11" spans="1:32" s="7" customFormat="1" ht="11.25" x14ac:dyDescent="0.2">
      <c r="A11" s="40">
        <v>2</v>
      </c>
      <c r="B11" s="9" t="s">
        <v>45</v>
      </c>
      <c r="C11" s="9" t="s">
        <v>46</v>
      </c>
      <c r="D11" s="10" t="s">
        <v>41</v>
      </c>
      <c r="E11" s="10">
        <v>1</v>
      </c>
      <c r="F11" s="9" t="s">
        <v>47</v>
      </c>
      <c r="G11" s="10" t="s">
        <v>48</v>
      </c>
      <c r="H11" s="11" t="s">
        <v>49</v>
      </c>
      <c r="I11" s="12">
        <v>5.2</v>
      </c>
      <c r="J11" s="13">
        <f t="shared" ref="J11:J42" si="5">M11*I11</f>
        <v>92024.400000000009</v>
      </c>
      <c r="K11" s="14">
        <v>1.75</v>
      </c>
      <c r="L11" s="13">
        <f t="shared" ref="L11:L42" si="6">J11*K11</f>
        <v>161042.70000000001</v>
      </c>
      <c r="M11" s="15">
        <v>17697</v>
      </c>
      <c r="N11" s="78">
        <v>1.25</v>
      </c>
      <c r="O11" s="96">
        <f t="shared" si="0"/>
        <v>201303.375</v>
      </c>
      <c r="P11" s="13">
        <f t="shared" si="1"/>
        <v>115031</v>
      </c>
      <c r="Q11" s="97">
        <f t="shared" si="2"/>
        <v>86272.375</v>
      </c>
      <c r="R11" s="96">
        <f>L11*1.25*0.1</f>
        <v>20130.337500000001</v>
      </c>
      <c r="S11" s="13">
        <f t="shared" si="3"/>
        <v>11503</v>
      </c>
      <c r="T11" s="97">
        <f t="shared" si="4"/>
        <v>8627.3375000000015</v>
      </c>
      <c r="U11" s="84"/>
      <c r="V11" s="13"/>
      <c r="W11" s="13"/>
      <c r="X11" s="13"/>
      <c r="Y11" s="13"/>
      <c r="Z11" s="13"/>
      <c r="AA11" s="13"/>
      <c r="AB11" s="13"/>
      <c r="AC11" s="13"/>
      <c r="AD11" s="13"/>
      <c r="AE11" s="108"/>
      <c r="AF11" s="117">
        <f t="array" ref="AF11">SUM(ROUND(O11,0),ROUND(R11,0),ROUND(U11:AE11,0))</f>
        <v>221433</v>
      </c>
    </row>
    <row r="12" spans="1:32" s="7" customFormat="1" ht="11.25" x14ac:dyDescent="0.2">
      <c r="A12" s="40">
        <v>3</v>
      </c>
      <c r="B12" s="9" t="s">
        <v>50</v>
      </c>
      <c r="C12" s="9" t="s">
        <v>46</v>
      </c>
      <c r="D12" s="10" t="s">
        <v>41</v>
      </c>
      <c r="E12" s="10">
        <v>2</v>
      </c>
      <c r="F12" s="9" t="s">
        <v>51</v>
      </c>
      <c r="G12" s="10" t="s">
        <v>48</v>
      </c>
      <c r="H12" s="11" t="s">
        <v>52</v>
      </c>
      <c r="I12" s="12">
        <v>4.8099999999999996</v>
      </c>
      <c r="J12" s="13">
        <f t="shared" si="5"/>
        <v>85122.569999999992</v>
      </c>
      <c r="K12" s="14">
        <v>1.75</v>
      </c>
      <c r="L12" s="13">
        <f t="shared" si="6"/>
        <v>148964.4975</v>
      </c>
      <c r="M12" s="15">
        <v>17697</v>
      </c>
      <c r="N12" s="78">
        <v>1.5</v>
      </c>
      <c r="O12" s="96">
        <f t="shared" si="0"/>
        <v>223446.74625</v>
      </c>
      <c r="P12" s="13">
        <f t="shared" si="1"/>
        <v>127684</v>
      </c>
      <c r="Q12" s="97">
        <f t="shared" si="2"/>
        <v>95762.746249999997</v>
      </c>
      <c r="R12" s="96">
        <f>L12*1.5*0.1</f>
        <v>22344.674625</v>
      </c>
      <c r="S12" s="13">
        <f t="shared" si="3"/>
        <v>12768</v>
      </c>
      <c r="T12" s="97">
        <f t="shared" si="4"/>
        <v>9576.6746249999997</v>
      </c>
      <c r="U12" s="84"/>
      <c r="V12" s="13"/>
      <c r="W12" s="13"/>
      <c r="X12" s="13"/>
      <c r="Y12" s="13"/>
      <c r="Z12" s="13"/>
      <c r="AA12" s="13"/>
      <c r="AB12" s="13"/>
      <c r="AC12" s="13"/>
      <c r="AD12" s="13"/>
      <c r="AE12" s="108"/>
      <c r="AF12" s="117">
        <f t="array" ref="AF12">SUM(ROUND(O12,0),ROUND(R12,0),ROUND(U12:AE12,0))</f>
        <v>245792</v>
      </c>
    </row>
    <row r="13" spans="1:32" s="7" customFormat="1" ht="11.25" x14ac:dyDescent="0.2">
      <c r="A13" s="40">
        <v>4</v>
      </c>
      <c r="B13" s="9" t="s">
        <v>53</v>
      </c>
      <c r="C13" s="9" t="s">
        <v>54</v>
      </c>
      <c r="D13" s="10" t="s">
        <v>41</v>
      </c>
      <c r="E13" s="10" t="s">
        <v>55</v>
      </c>
      <c r="F13" s="9" t="s">
        <v>56</v>
      </c>
      <c r="G13" s="10" t="s">
        <v>57</v>
      </c>
      <c r="H13" s="11" t="s">
        <v>58</v>
      </c>
      <c r="I13" s="12">
        <v>4.75</v>
      </c>
      <c r="J13" s="13">
        <f t="shared" si="5"/>
        <v>84060.75</v>
      </c>
      <c r="K13" s="14">
        <v>1.75</v>
      </c>
      <c r="L13" s="13">
        <f t="shared" si="6"/>
        <v>147106.3125</v>
      </c>
      <c r="M13" s="15">
        <v>17697</v>
      </c>
      <c r="N13" s="78">
        <v>1</v>
      </c>
      <c r="O13" s="96">
        <f t="shared" si="0"/>
        <v>147106.3125</v>
      </c>
      <c r="P13" s="13">
        <f t="shared" si="1"/>
        <v>84061</v>
      </c>
      <c r="Q13" s="97">
        <f t="shared" si="2"/>
        <v>63045.3125</v>
      </c>
      <c r="R13" s="96">
        <f>L13*1*0.1</f>
        <v>14710.63125</v>
      </c>
      <c r="S13" s="13">
        <f t="shared" si="3"/>
        <v>8406</v>
      </c>
      <c r="T13" s="97">
        <f t="shared" si="4"/>
        <v>6304.6312500000004</v>
      </c>
      <c r="U13" s="84"/>
      <c r="V13" s="13"/>
      <c r="W13" s="13"/>
      <c r="X13" s="13"/>
      <c r="Y13" s="13"/>
      <c r="Z13" s="13"/>
      <c r="AA13" s="13"/>
      <c r="AB13" s="13"/>
      <c r="AC13" s="13"/>
      <c r="AD13" s="13"/>
      <c r="AE13" s="108"/>
      <c r="AF13" s="117">
        <f t="array" ref="AF13">SUM(ROUND(O13,0),ROUND(R13,0),ROUND(U13:AE13,0))</f>
        <v>161817</v>
      </c>
    </row>
    <row r="14" spans="1:32" s="7" customFormat="1" ht="11.25" x14ac:dyDescent="0.2">
      <c r="A14" s="40">
        <v>5</v>
      </c>
      <c r="B14" s="9" t="s">
        <v>59</v>
      </c>
      <c r="C14" s="9" t="s">
        <v>60</v>
      </c>
      <c r="D14" s="10" t="s">
        <v>41</v>
      </c>
      <c r="E14" s="10" t="s">
        <v>55</v>
      </c>
      <c r="F14" s="9" t="s">
        <v>61</v>
      </c>
      <c r="G14" s="10" t="s">
        <v>57</v>
      </c>
      <c r="H14" s="11" t="s">
        <v>58</v>
      </c>
      <c r="I14" s="12">
        <v>4.75</v>
      </c>
      <c r="J14" s="13">
        <f t="shared" si="5"/>
        <v>84060.75</v>
      </c>
      <c r="K14" s="14">
        <v>1.75</v>
      </c>
      <c r="L14" s="13">
        <f t="shared" si="6"/>
        <v>147106.3125</v>
      </c>
      <c r="M14" s="15">
        <v>17697</v>
      </c>
      <c r="N14" s="78">
        <v>0.5</v>
      </c>
      <c r="O14" s="96">
        <f t="shared" si="0"/>
        <v>73553.15625</v>
      </c>
      <c r="P14" s="13">
        <f t="shared" si="1"/>
        <v>42030</v>
      </c>
      <c r="Q14" s="97">
        <f t="shared" si="2"/>
        <v>31523.15625</v>
      </c>
      <c r="R14" s="96">
        <f>L14*0.5*0.1</f>
        <v>7355.3156250000002</v>
      </c>
      <c r="S14" s="13">
        <f t="shared" si="3"/>
        <v>4203</v>
      </c>
      <c r="T14" s="97">
        <f t="shared" si="4"/>
        <v>3152.3156250000002</v>
      </c>
      <c r="U14" s="84"/>
      <c r="V14" s="13"/>
      <c r="W14" s="13"/>
      <c r="X14" s="13"/>
      <c r="Y14" s="13">
        <v>29421.262500000001</v>
      </c>
      <c r="Z14" s="13"/>
      <c r="AA14" s="13"/>
      <c r="AB14" s="13"/>
      <c r="AC14" s="13"/>
      <c r="AD14" s="13"/>
      <c r="AE14" s="108"/>
      <c r="AF14" s="117">
        <f t="array" ref="AF14">SUM(ROUND(O14,0),ROUND(R14,0),ROUND(U14:AE14,0))</f>
        <v>110329</v>
      </c>
    </row>
    <row r="15" spans="1:32" s="7" customFormat="1" ht="11.25" x14ac:dyDescent="0.2">
      <c r="A15" s="40">
        <v>6</v>
      </c>
      <c r="B15" s="9" t="s">
        <v>62</v>
      </c>
      <c r="C15" s="9" t="s">
        <v>60</v>
      </c>
      <c r="D15" s="10" t="s">
        <v>41</v>
      </c>
      <c r="E15" s="10" t="s">
        <v>63</v>
      </c>
      <c r="F15" s="9" t="s">
        <v>64</v>
      </c>
      <c r="G15" s="10" t="s">
        <v>57</v>
      </c>
      <c r="H15" s="11" t="s">
        <v>65</v>
      </c>
      <c r="I15" s="12">
        <v>3.52</v>
      </c>
      <c r="J15" s="13">
        <f t="shared" si="5"/>
        <v>62293.440000000002</v>
      </c>
      <c r="K15" s="14">
        <v>1.75</v>
      </c>
      <c r="L15" s="13">
        <f t="shared" si="6"/>
        <v>109013.52</v>
      </c>
      <c r="M15" s="15">
        <v>17697</v>
      </c>
      <c r="N15" s="78">
        <v>0.5</v>
      </c>
      <c r="O15" s="96">
        <f t="shared" si="0"/>
        <v>54506.76</v>
      </c>
      <c r="P15" s="13">
        <f t="shared" si="1"/>
        <v>31147</v>
      </c>
      <c r="Q15" s="97">
        <f t="shared" si="2"/>
        <v>23359.760000000002</v>
      </c>
      <c r="R15" s="96">
        <f>L15*0.5*0.1</f>
        <v>5450.6760000000004</v>
      </c>
      <c r="S15" s="13">
        <f t="shared" si="3"/>
        <v>3115</v>
      </c>
      <c r="T15" s="97">
        <f t="shared" si="4"/>
        <v>2335.6760000000004</v>
      </c>
      <c r="U15" s="84"/>
      <c r="V15" s="13"/>
      <c r="W15" s="13"/>
      <c r="X15" s="13"/>
      <c r="Y15" s="13"/>
      <c r="Z15" s="13"/>
      <c r="AA15" s="13"/>
      <c r="AB15" s="13"/>
      <c r="AC15" s="13"/>
      <c r="AD15" s="13"/>
      <c r="AE15" s="108"/>
      <c r="AF15" s="117">
        <f t="array" ref="AF15">SUM(ROUND(O15,0),ROUND(R15,0),ROUND(U15:AE15,0))</f>
        <v>59958</v>
      </c>
    </row>
    <row r="16" spans="1:32" s="7" customFormat="1" ht="11.25" x14ac:dyDescent="0.2">
      <c r="A16" s="40">
        <v>7</v>
      </c>
      <c r="B16" s="9" t="s">
        <v>66</v>
      </c>
      <c r="C16" s="9" t="s">
        <v>67</v>
      </c>
      <c r="D16" s="10" t="s">
        <v>41</v>
      </c>
      <c r="E16" s="10" t="s">
        <v>55</v>
      </c>
      <c r="F16" s="9" t="s">
        <v>68</v>
      </c>
      <c r="G16" s="10" t="s">
        <v>57</v>
      </c>
      <c r="H16" s="11" t="s">
        <v>58</v>
      </c>
      <c r="I16" s="12">
        <v>4.55</v>
      </c>
      <c r="J16" s="13">
        <f t="shared" si="5"/>
        <v>80521.349999999991</v>
      </c>
      <c r="K16" s="14">
        <v>1.75</v>
      </c>
      <c r="L16" s="13">
        <f t="shared" si="6"/>
        <v>140912.36249999999</v>
      </c>
      <c r="M16" s="15">
        <v>17697</v>
      </c>
      <c r="N16" s="78">
        <v>1</v>
      </c>
      <c r="O16" s="96">
        <f t="shared" si="0"/>
        <v>140912.36249999999</v>
      </c>
      <c r="P16" s="13">
        <f t="shared" si="1"/>
        <v>80521</v>
      </c>
      <c r="Q16" s="97">
        <f t="shared" si="2"/>
        <v>60391.362499999988</v>
      </c>
      <c r="R16" s="96">
        <f>L16*1*0.1</f>
        <v>14091.23625</v>
      </c>
      <c r="S16" s="13">
        <f t="shared" si="3"/>
        <v>8052</v>
      </c>
      <c r="T16" s="97">
        <f t="shared" si="4"/>
        <v>6039.2362499999999</v>
      </c>
      <c r="U16" s="84"/>
      <c r="V16" s="13"/>
      <c r="W16" s="13"/>
      <c r="X16" s="13"/>
      <c r="Y16" s="13"/>
      <c r="Z16" s="13"/>
      <c r="AA16" s="13"/>
      <c r="AB16" s="13"/>
      <c r="AC16" s="13"/>
      <c r="AD16" s="13"/>
      <c r="AE16" s="108"/>
      <c r="AF16" s="117">
        <f t="array" ref="AF16">SUM(ROUND(O16,0),ROUND(R16,0),ROUND(U16:AE16,0))</f>
        <v>155003</v>
      </c>
    </row>
    <row r="17" spans="1:32" s="7" customFormat="1" ht="11.25" x14ac:dyDescent="0.2">
      <c r="A17" s="40">
        <v>8</v>
      </c>
      <c r="B17" s="9" t="s">
        <v>69</v>
      </c>
      <c r="C17" s="9" t="s">
        <v>70</v>
      </c>
      <c r="D17" s="10" t="s">
        <v>41</v>
      </c>
      <c r="E17" s="10">
        <v>1</v>
      </c>
      <c r="F17" s="9" t="s">
        <v>71</v>
      </c>
      <c r="G17" s="10" t="s">
        <v>57</v>
      </c>
      <c r="H17" s="11" t="s">
        <v>49</v>
      </c>
      <c r="I17" s="12">
        <v>4.51</v>
      </c>
      <c r="J17" s="13">
        <f t="shared" si="5"/>
        <v>79813.47</v>
      </c>
      <c r="K17" s="14">
        <v>1.75</v>
      </c>
      <c r="L17" s="13">
        <f t="shared" si="6"/>
        <v>139673.57250000001</v>
      </c>
      <c r="M17" s="15">
        <v>17697</v>
      </c>
      <c r="N17" s="78">
        <v>1.25</v>
      </c>
      <c r="O17" s="96">
        <f t="shared" si="0"/>
        <v>174591.96562500001</v>
      </c>
      <c r="P17" s="13">
        <f t="shared" si="1"/>
        <v>99767</v>
      </c>
      <c r="Q17" s="97">
        <f t="shared" si="2"/>
        <v>74824.965625000012</v>
      </c>
      <c r="R17" s="96">
        <f>L17*1.25*0.1</f>
        <v>17459.196562500001</v>
      </c>
      <c r="S17" s="13">
        <f t="shared" si="3"/>
        <v>9977</v>
      </c>
      <c r="T17" s="97">
        <f t="shared" si="4"/>
        <v>7482.1965625000012</v>
      </c>
      <c r="U17" s="84"/>
      <c r="V17" s="13"/>
      <c r="W17" s="13"/>
      <c r="X17" s="13"/>
      <c r="Y17" s="13">
        <v>61107.188000000002</v>
      </c>
      <c r="Z17" s="13"/>
      <c r="AA17" s="13"/>
      <c r="AB17" s="13"/>
      <c r="AC17" s="13"/>
      <c r="AD17" s="13"/>
      <c r="AE17" s="108"/>
      <c r="AF17" s="117">
        <f t="array" ref="AF17">SUM(ROUND(O17,0),ROUND(R17,0),ROUND(U17:AE17,0))</f>
        <v>253158</v>
      </c>
    </row>
    <row r="18" spans="1:32" s="7" customFormat="1" ht="11.25" x14ac:dyDescent="0.2">
      <c r="A18" s="40">
        <v>9</v>
      </c>
      <c r="B18" s="9" t="s">
        <v>72</v>
      </c>
      <c r="C18" s="9" t="s">
        <v>70</v>
      </c>
      <c r="D18" s="10" t="s">
        <v>41</v>
      </c>
      <c r="E18" s="10" t="s">
        <v>63</v>
      </c>
      <c r="F18" s="9" t="s">
        <v>73</v>
      </c>
      <c r="G18" s="10" t="s">
        <v>57</v>
      </c>
      <c r="H18" s="11" t="s">
        <v>65</v>
      </c>
      <c r="I18" s="12">
        <v>3.78</v>
      </c>
      <c r="J18" s="13">
        <f t="shared" si="5"/>
        <v>66894.66</v>
      </c>
      <c r="K18" s="14">
        <v>1.75</v>
      </c>
      <c r="L18" s="13">
        <f t="shared" si="6"/>
        <v>117065.655</v>
      </c>
      <c r="M18" s="15">
        <v>17697</v>
      </c>
      <c r="N18" s="78">
        <v>1.5</v>
      </c>
      <c r="O18" s="96">
        <f t="shared" si="0"/>
        <v>175598.48249999998</v>
      </c>
      <c r="P18" s="13">
        <f t="shared" si="1"/>
        <v>100342</v>
      </c>
      <c r="Q18" s="97">
        <f t="shared" si="2"/>
        <v>75256.482499999984</v>
      </c>
      <c r="R18" s="96">
        <f>L18*1.5*0.1</f>
        <v>17559.848249999999</v>
      </c>
      <c r="S18" s="13">
        <f t="shared" si="3"/>
        <v>10034</v>
      </c>
      <c r="T18" s="97">
        <f t="shared" si="4"/>
        <v>7525.8482499999991</v>
      </c>
      <c r="U18" s="84"/>
      <c r="V18" s="13"/>
      <c r="W18" s="13"/>
      <c r="X18" s="13"/>
      <c r="Y18" s="13"/>
      <c r="Z18" s="13"/>
      <c r="AA18" s="13"/>
      <c r="AB18" s="13"/>
      <c r="AC18" s="13"/>
      <c r="AD18" s="13"/>
      <c r="AE18" s="108"/>
      <c r="AF18" s="117">
        <f t="array" ref="AF18">SUM(ROUND(O18,0),ROUND(R18,0),ROUND(U18:AE18,0))</f>
        <v>193158</v>
      </c>
    </row>
    <row r="19" spans="1:32" s="7" customFormat="1" ht="11.25" x14ac:dyDescent="0.2">
      <c r="A19" s="40">
        <v>10</v>
      </c>
      <c r="B19" s="9" t="s">
        <v>74</v>
      </c>
      <c r="C19" s="9" t="s">
        <v>75</v>
      </c>
      <c r="D19" s="10" t="s">
        <v>76</v>
      </c>
      <c r="E19" s="10">
        <v>2</v>
      </c>
      <c r="F19" s="9" t="s">
        <v>77</v>
      </c>
      <c r="G19" s="10" t="s">
        <v>78</v>
      </c>
      <c r="H19" s="11" t="s">
        <v>52</v>
      </c>
      <c r="I19" s="12">
        <v>3.97</v>
      </c>
      <c r="J19" s="13">
        <f t="shared" si="5"/>
        <v>70257.09</v>
      </c>
      <c r="K19" s="14">
        <v>1.75</v>
      </c>
      <c r="L19" s="13">
        <f t="shared" si="6"/>
        <v>122949.9075</v>
      </c>
      <c r="M19" s="15">
        <v>17697</v>
      </c>
      <c r="N19" s="78">
        <v>1.5</v>
      </c>
      <c r="O19" s="96">
        <f t="shared" si="0"/>
        <v>184424.86125000002</v>
      </c>
      <c r="P19" s="13">
        <f t="shared" si="1"/>
        <v>105386</v>
      </c>
      <c r="Q19" s="97">
        <f t="shared" si="2"/>
        <v>79038.861250000016</v>
      </c>
      <c r="R19" s="96">
        <f>L19*1.5*0.1</f>
        <v>18442.486125000003</v>
      </c>
      <c r="S19" s="13">
        <f t="shared" si="3"/>
        <v>10539</v>
      </c>
      <c r="T19" s="97">
        <f t="shared" si="4"/>
        <v>7903.4861250000031</v>
      </c>
      <c r="U19" s="84"/>
      <c r="V19" s="13"/>
      <c r="W19" s="13"/>
      <c r="X19" s="13"/>
      <c r="Y19" s="13"/>
      <c r="Z19" s="13"/>
      <c r="AA19" s="13"/>
      <c r="AB19" s="13"/>
      <c r="AC19" s="13"/>
      <c r="AD19" s="13"/>
      <c r="AE19" s="108"/>
      <c r="AF19" s="117">
        <f t="array" ref="AF19">SUM(ROUND(O19,0),ROUND(R19,0),ROUND(U19:AE19,0))</f>
        <v>202867</v>
      </c>
    </row>
    <row r="20" spans="1:32" s="7" customFormat="1" ht="11.25" x14ac:dyDescent="0.2">
      <c r="A20" s="40">
        <v>11</v>
      </c>
      <c r="B20" s="9" t="s">
        <v>79</v>
      </c>
      <c r="C20" s="9" t="s">
        <v>75</v>
      </c>
      <c r="D20" s="10" t="s">
        <v>76</v>
      </c>
      <c r="E20" s="10" t="s">
        <v>63</v>
      </c>
      <c r="F20" s="9" t="s">
        <v>80</v>
      </c>
      <c r="G20" s="10" t="s">
        <v>78</v>
      </c>
      <c r="H20" s="11" t="s">
        <v>65</v>
      </c>
      <c r="I20" s="12">
        <v>3.45</v>
      </c>
      <c r="J20" s="13">
        <f t="shared" si="5"/>
        <v>61054.65</v>
      </c>
      <c r="K20" s="14">
        <v>1.75</v>
      </c>
      <c r="L20" s="13">
        <f t="shared" si="6"/>
        <v>106845.6375</v>
      </c>
      <c r="M20" s="15">
        <v>17697</v>
      </c>
      <c r="N20" s="78">
        <v>1.25</v>
      </c>
      <c r="O20" s="96">
        <f t="shared" si="0"/>
        <v>133557.046875</v>
      </c>
      <c r="P20" s="13">
        <f t="shared" si="1"/>
        <v>76318</v>
      </c>
      <c r="Q20" s="97">
        <f t="shared" si="2"/>
        <v>57239.046875</v>
      </c>
      <c r="R20" s="96">
        <f>L20*1.25*0.1</f>
        <v>13355.704687500001</v>
      </c>
      <c r="S20" s="13">
        <f t="shared" si="3"/>
        <v>7632</v>
      </c>
      <c r="T20" s="97">
        <f t="shared" si="4"/>
        <v>5723.7046875000015</v>
      </c>
      <c r="U20" s="84"/>
      <c r="V20" s="13"/>
      <c r="W20" s="13"/>
      <c r="X20" s="13"/>
      <c r="Y20" s="13"/>
      <c r="Z20" s="13"/>
      <c r="AA20" s="13"/>
      <c r="AB20" s="13"/>
      <c r="AC20" s="13"/>
      <c r="AD20" s="13"/>
      <c r="AE20" s="108"/>
      <c r="AF20" s="117">
        <f t="array" ref="AF20">SUM(ROUND(O20,0),ROUND(R20,0),ROUND(U20:AE20,0))</f>
        <v>146913</v>
      </c>
    </row>
    <row r="21" spans="1:32" s="7" customFormat="1" ht="11.25" x14ac:dyDescent="0.2">
      <c r="A21" s="40">
        <v>12</v>
      </c>
      <c r="B21" s="9" t="s">
        <v>81</v>
      </c>
      <c r="C21" s="9" t="s">
        <v>82</v>
      </c>
      <c r="D21" s="10" t="s">
        <v>41</v>
      </c>
      <c r="E21" s="10" t="s">
        <v>55</v>
      </c>
      <c r="F21" s="9" t="s">
        <v>83</v>
      </c>
      <c r="G21" s="10" t="s">
        <v>57</v>
      </c>
      <c r="H21" s="11" t="s">
        <v>58</v>
      </c>
      <c r="I21" s="12">
        <v>4.75</v>
      </c>
      <c r="J21" s="13">
        <f t="shared" si="5"/>
        <v>84060.75</v>
      </c>
      <c r="K21" s="14">
        <v>1.75</v>
      </c>
      <c r="L21" s="13">
        <f t="shared" si="6"/>
        <v>147106.3125</v>
      </c>
      <c r="M21" s="15">
        <v>17697</v>
      </c>
      <c r="N21" s="78">
        <v>1.125</v>
      </c>
      <c r="O21" s="96">
        <f t="shared" si="0"/>
        <v>165494.6015625</v>
      </c>
      <c r="P21" s="13">
        <f t="shared" si="1"/>
        <v>94568</v>
      </c>
      <c r="Q21" s="97">
        <f t="shared" si="2"/>
        <v>70926.6015625</v>
      </c>
      <c r="R21" s="96">
        <f>L21*1.125*0.1</f>
        <v>16549.460156249999</v>
      </c>
      <c r="S21" s="13">
        <f t="shared" si="3"/>
        <v>9457</v>
      </c>
      <c r="T21" s="97">
        <f t="shared" si="4"/>
        <v>7092.4601562499993</v>
      </c>
      <c r="U21" s="84"/>
      <c r="V21" s="13"/>
      <c r="W21" s="13"/>
      <c r="X21" s="13"/>
      <c r="Y21" s="13"/>
      <c r="Z21" s="13"/>
      <c r="AA21" s="13"/>
      <c r="AB21" s="13"/>
      <c r="AC21" s="13"/>
      <c r="AD21" s="13"/>
      <c r="AE21" s="108"/>
      <c r="AF21" s="117">
        <f t="array" ref="AF21">SUM(ROUND(O21,0),ROUND(R21,0),ROUND(U21:AE21,0))</f>
        <v>182044</v>
      </c>
    </row>
    <row r="22" spans="1:32" s="7" customFormat="1" ht="11.25" x14ac:dyDescent="0.2">
      <c r="A22" s="40">
        <v>13</v>
      </c>
      <c r="B22" s="9" t="s">
        <v>84</v>
      </c>
      <c r="C22" s="9" t="s">
        <v>82</v>
      </c>
      <c r="D22" s="10" t="s">
        <v>41</v>
      </c>
      <c r="E22" s="10">
        <v>1</v>
      </c>
      <c r="F22" s="9" t="s">
        <v>85</v>
      </c>
      <c r="G22" s="10" t="s">
        <v>57</v>
      </c>
      <c r="H22" s="11" t="s">
        <v>49</v>
      </c>
      <c r="I22" s="12">
        <v>4.4400000000000004</v>
      </c>
      <c r="J22" s="13">
        <f t="shared" si="5"/>
        <v>78574.680000000008</v>
      </c>
      <c r="K22" s="14">
        <v>1.75</v>
      </c>
      <c r="L22" s="13">
        <f t="shared" si="6"/>
        <v>137505.69</v>
      </c>
      <c r="M22" s="15">
        <v>17697</v>
      </c>
      <c r="N22" s="78">
        <v>1.125</v>
      </c>
      <c r="O22" s="96">
        <f t="shared" si="0"/>
        <v>154693.90125</v>
      </c>
      <c r="P22" s="13">
        <f t="shared" si="1"/>
        <v>88397</v>
      </c>
      <c r="Q22" s="97">
        <f t="shared" si="2"/>
        <v>66296.901249999995</v>
      </c>
      <c r="R22" s="96">
        <f>L22*1.125*0.1</f>
        <v>15469.390125</v>
      </c>
      <c r="S22" s="13">
        <f t="shared" si="3"/>
        <v>8840</v>
      </c>
      <c r="T22" s="97">
        <f t="shared" si="4"/>
        <v>6629.3901249999999</v>
      </c>
      <c r="U22" s="84"/>
      <c r="V22" s="13"/>
      <c r="W22" s="13"/>
      <c r="X22" s="13"/>
      <c r="Y22" s="13">
        <v>54142.865400000002</v>
      </c>
      <c r="Z22" s="13"/>
      <c r="AA22" s="13"/>
      <c r="AB22" s="13"/>
      <c r="AC22" s="13"/>
      <c r="AD22" s="13"/>
      <c r="AE22" s="108"/>
      <c r="AF22" s="117">
        <f t="array" ref="AF22">SUM(ROUND(O22,0),ROUND(R22,0),ROUND(U22:AE22,0))</f>
        <v>224306</v>
      </c>
    </row>
    <row r="23" spans="1:32" s="7" customFormat="1" ht="11.25" x14ac:dyDescent="0.2">
      <c r="A23" s="40">
        <v>14</v>
      </c>
      <c r="B23" s="9" t="s">
        <v>86</v>
      </c>
      <c r="C23" s="9" t="s">
        <v>82</v>
      </c>
      <c r="D23" s="10" t="s">
        <v>41</v>
      </c>
      <c r="E23" s="10">
        <v>1</v>
      </c>
      <c r="F23" s="9" t="s">
        <v>87</v>
      </c>
      <c r="G23" s="10" t="s">
        <v>57</v>
      </c>
      <c r="H23" s="11" t="s">
        <v>49</v>
      </c>
      <c r="I23" s="12">
        <v>4.4400000000000004</v>
      </c>
      <c r="J23" s="13">
        <f t="shared" si="5"/>
        <v>78574.680000000008</v>
      </c>
      <c r="K23" s="14">
        <v>1.75</v>
      </c>
      <c r="L23" s="13">
        <f t="shared" si="6"/>
        <v>137505.69</v>
      </c>
      <c r="M23" s="15">
        <v>17697</v>
      </c>
      <c r="N23" s="78">
        <v>1.25</v>
      </c>
      <c r="O23" s="96">
        <f t="shared" si="0"/>
        <v>171882.11249999999</v>
      </c>
      <c r="P23" s="13">
        <f t="shared" si="1"/>
        <v>98218</v>
      </c>
      <c r="Q23" s="97">
        <f t="shared" si="2"/>
        <v>73664.112499999988</v>
      </c>
      <c r="R23" s="96">
        <f>L23*1.25*0.1</f>
        <v>17188.21125</v>
      </c>
      <c r="S23" s="13">
        <f t="shared" si="3"/>
        <v>9822</v>
      </c>
      <c r="T23" s="97">
        <f t="shared" si="4"/>
        <v>7366.2112500000003</v>
      </c>
      <c r="U23" s="84"/>
      <c r="V23" s="13"/>
      <c r="W23" s="13"/>
      <c r="X23" s="13"/>
      <c r="Y23" s="13"/>
      <c r="Z23" s="13"/>
      <c r="AA23" s="13"/>
      <c r="AB23" s="13"/>
      <c r="AC23" s="13"/>
      <c r="AD23" s="13"/>
      <c r="AE23" s="108"/>
      <c r="AF23" s="117">
        <f t="array" ref="AF23">SUM(ROUND(O23,0),ROUND(R23,0),ROUND(U23:AE23,0))</f>
        <v>189070</v>
      </c>
    </row>
    <row r="24" spans="1:32" s="7" customFormat="1" ht="11.25" x14ac:dyDescent="0.2">
      <c r="A24" s="40">
        <v>15</v>
      </c>
      <c r="B24" s="9" t="s">
        <v>88</v>
      </c>
      <c r="C24" s="9" t="s">
        <v>82</v>
      </c>
      <c r="D24" s="10" t="s">
        <v>41</v>
      </c>
      <c r="E24" s="10">
        <v>1</v>
      </c>
      <c r="F24" s="9" t="s">
        <v>89</v>
      </c>
      <c r="G24" s="10" t="s">
        <v>57</v>
      </c>
      <c r="H24" s="11" t="s">
        <v>49</v>
      </c>
      <c r="I24" s="12">
        <v>4.2300000000000004</v>
      </c>
      <c r="J24" s="13">
        <f t="shared" si="5"/>
        <v>74858.310000000012</v>
      </c>
      <c r="K24" s="14">
        <v>1.75</v>
      </c>
      <c r="L24" s="13">
        <f t="shared" si="6"/>
        <v>131002.04250000003</v>
      </c>
      <c r="M24" s="15">
        <v>17697</v>
      </c>
      <c r="N24" s="78">
        <v>1.125</v>
      </c>
      <c r="O24" s="96">
        <f t="shared" si="0"/>
        <v>147377.29781250004</v>
      </c>
      <c r="P24" s="13">
        <f t="shared" si="1"/>
        <v>84216</v>
      </c>
      <c r="Q24" s="97">
        <f t="shared" si="2"/>
        <v>63161.297812500037</v>
      </c>
      <c r="R24" s="96">
        <f>L24*1.125*0.1</f>
        <v>14737.729781250004</v>
      </c>
      <c r="S24" s="13">
        <f t="shared" si="3"/>
        <v>8422</v>
      </c>
      <c r="T24" s="97">
        <f t="shared" si="4"/>
        <v>6315.7297812500037</v>
      </c>
      <c r="U24" s="84"/>
      <c r="V24" s="13"/>
      <c r="W24" s="13"/>
      <c r="X24" s="13"/>
      <c r="Y24" s="13"/>
      <c r="Z24" s="13"/>
      <c r="AA24" s="13"/>
      <c r="AB24" s="13"/>
      <c r="AC24" s="13"/>
      <c r="AD24" s="13"/>
      <c r="AE24" s="108"/>
      <c r="AF24" s="117">
        <f t="array" ref="AF24">SUM(ROUND(O24,0),ROUND(R24,0),ROUND(U24:AE24,0))</f>
        <v>162115</v>
      </c>
    </row>
    <row r="25" spans="1:32" s="7" customFormat="1" ht="11.25" x14ac:dyDescent="0.2">
      <c r="A25" s="40">
        <v>16</v>
      </c>
      <c r="B25" s="9" t="s">
        <v>90</v>
      </c>
      <c r="C25" s="9" t="s">
        <v>82</v>
      </c>
      <c r="D25" s="10" t="s">
        <v>41</v>
      </c>
      <c r="E25" s="10">
        <v>2</v>
      </c>
      <c r="F25" s="9" t="s">
        <v>91</v>
      </c>
      <c r="G25" s="10" t="s">
        <v>57</v>
      </c>
      <c r="H25" s="11" t="s">
        <v>52</v>
      </c>
      <c r="I25" s="12">
        <v>4.28</v>
      </c>
      <c r="J25" s="13">
        <f t="shared" si="5"/>
        <v>75743.16</v>
      </c>
      <c r="K25" s="14">
        <v>1.75</v>
      </c>
      <c r="L25" s="13">
        <f t="shared" si="6"/>
        <v>132550.53</v>
      </c>
      <c r="M25" s="15">
        <v>17697</v>
      </c>
      <c r="N25" s="78">
        <v>1.125</v>
      </c>
      <c r="O25" s="96">
        <f t="shared" si="0"/>
        <v>149119.34625</v>
      </c>
      <c r="P25" s="13">
        <f t="shared" si="1"/>
        <v>85211</v>
      </c>
      <c r="Q25" s="97">
        <f t="shared" si="2"/>
        <v>63908.346250000002</v>
      </c>
      <c r="R25" s="96">
        <f>L25*1.125*0.1</f>
        <v>14911.934625000002</v>
      </c>
      <c r="S25" s="13">
        <f t="shared" si="3"/>
        <v>8521</v>
      </c>
      <c r="T25" s="97">
        <f t="shared" si="4"/>
        <v>6390.9346250000017</v>
      </c>
      <c r="U25" s="84"/>
      <c r="V25" s="13"/>
      <c r="W25" s="13"/>
      <c r="X25" s="13"/>
      <c r="Y25" s="13"/>
      <c r="Z25" s="13"/>
      <c r="AA25" s="13"/>
      <c r="AB25" s="13"/>
      <c r="AC25" s="13"/>
      <c r="AD25" s="13"/>
      <c r="AE25" s="108"/>
      <c r="AF25" s="117">
        <f t="array" ref="AF25">SUM(ROUND(O25,0),ROUND(R25,0),ROUND(U25:AE25,0))</f>
        <v>164031</v>
      </c>
    </row>
    <row r="26" spans="1:32" s="7" customFormat="1" ht="11.25" x14ac:dyDescent="0.2">
      <c r="A26" s="40">
        <v>17</v>
      </c>
      <c r="B26" s="9" t="s">
        <v>92</v>
      </c>
      <c r="C26" s="9" t="s">
        <v>82</v>
      </c>
      <c r="D26" s="10" t="s">
        <v>41</v>
      </c>
      <c r="E26" s="10">
        <v>2</v>
      </c>
      <c r="F26" s="9" t="s">
        <v>93</v>
      </c>
      <c r="G26" s="10" t="s">
        <v>57</v>
      </c>
      <c r="H26" s="11" t="s">
        <v>52</v>
      </c>
      <c r="I26" s="12">
        <v>4.21</v>
      </c>
      <c r="J26" s="13">
        <f t="shared" si="5"/>
        <v>74504.37</v>
      </c>
      <c r="K26" s="14">
        <v>1.75</v>
      </c>
      <c r="L26" s="13">
        <f t="shared" si="6"/>
        <v>130382.64749999999</v>
      </c>
      <c r="M26" s="15">
        <v>17697</v>
      </c>
      <c r="N26" s="78">
        <v>1.25</v>
      </c>
      <c r="O26" s="96">
        <f t="shared" si="0"/>
        <v>162978.30937499998</v>
      </c>
      <c r="P26" s="13">
        <f t="shared" si="1"/>
        <v>93130</v>
      </c>
      <c r="Q26" s="97">
        <f t="shared" si="2"/>
        <v>69848.309374999983</v>
      </c>
      <c r="R26" s="96">
        <f>L26*1.25*0.1</f>
        <v>16297.830937499999</v>
      </c>
      <c r="S26" s="13">
        <f t="shared" si="3"/>
        <v>9313</v>
      </c>
      <c r="T26" s="97">
        <f t="shared" si="4"/>
        <v>6984.830937499999</v>
      </c>
      <c r="U26" s="84"/>
      <c r="V26" s="13"/>
      <c r="W26" s="13"/>
      <c r="X26" s="13"/>
      <c r="Y26" s="13"/>
      <c r="Z26" s="13"/>
      <c r="AA26" s="13"/>
      <c r="AB26" s="13"/>
      <c r="AC26" s="13"/>
      <c r="AD26" s="13"/>
      <c r="AE26" s="108"/>
      <c r="AF26" s="117">
        <f t="array" ref="AF26">SUM(ROUND(O26,0),ROUND(R26,0),ROUND(U26:AE26,0))</f>
        <v>179276</v>
      </c>
    </row>
    <row r="27" spans="1:32" s="7" customFormat="1" ht="11.25" x14ac:dyDescent="0.2">
      <c r="A27" s="40">
        <v>18</v>
      </c>
      <c r="B27" s="9" t="s">
        <v>94</v>
      </c>
      <c r="C27" s="9" t="s">
        <v>82</v>
      </c>
      <c r="D27" s="10" t="s">
        <v>41</v>
      </c>
      <c r="E27" s="10">
        <v>2</v>
      </c>
      <c r="F27" s="9" t="s">
        <v>95</v>
      </c>
      <c r="G27" s="10" t="s">
        <v>57</v>
      </c>
      <c r="H27" s="11" t="s">
        <v>52</v>
      </c>
      <c r="I27" s="12">
        <v>4.1399999999999997</v>
      </c>
      <c r="J27" s="13">
        <f t="shared" si="5"/>
        <v>73265.579999999987</v>
      </c>
      <c r="K27" s="14">
        <v>1.75</v>
      </c>
      <c r="L27" s="13">
        <f t="shared" si="6"/>
        <v>128214.76499999998</v>
      </c>
      <c r="M27" s="15">
        <v>17697</v>
      </c>
      <c r="N27" s="78">
        <v>1.125</v>
      </c>
      <c r="O27" s="96">
        <f t="shared" si="0"/>
        <v>144241.61062499997</v>
      </c>
      <c r="P27" s="13">
        <f t="shared" si="1"/>
        <v>82424</v>
      </c>
      <c r="Q27" s="97">
        <f t="shared" si="2"/>
        <v>61817.610624999972</v>
      </c>
      <c r="R27" s="96">
        <f>L27*1.125*0.1</f>
        <v>14424.161062499998</v>
      </c>
      <c r="S27" s="13">
        <f t="shared" si="3"/>
        <v>8242</v>
      </c>
      <c r="T27" s="97">
        <f t="shared" si="4"/>
        <v>6182.1610624999976</v>
      </c>
      <c r="U27" s="84"/>
      <c r="V27" s="13"/>
      <c r="W27" s="13"/>
      <c r="X27" s="13"/>
      <c r="Y27" s="13">
        <v>43272.483200000002</v>
      </c>
      <c r="Z27" s="13"/>
      <c r="AA27" s="13"/>
      <c r="AB27" s="13"/>
      <c r="AC27" s="13"/>
      <c r="AD27" s="13"/>
      <c r="AE27" s="108"/>
      <c r="AF27" s="117">
        <f t="array" ref="AF27">SUM(ROUND(O27,0),ROUND(R27,0),ROUND(U27:AE27,0))</f>
        <v>201938</v>
      </c>
    </row>
    <row r="28" spans="1:32" s="7" customFormat="1" ht="11.25" x14ac:dyDescent="0.2">
      <c r="A28" s="40">
        <v>19</v>
      </c>
      <c r="B28" s="9" t="s">
        <v>96</v>
      </c>
      <c r="C28" s="9" t="s">
        <v>82</v>
      </c>
      <c r="D28" s="10" t="s">
        <v>41</v>
      </c>
      <c r="E28" s="10">
        <v>2</v>
      </c>
      <c r="F28" s="9" t="s">
        <v>97</v>
      </c>
      <c r="G28" s="10" t="s">
        <v>57</v>
      </c>
      <c r="H28" s="11" t="s">
        <v>52</v>
      </c>
      <c r="I28" s="12">
        <v>4.1399999999999997</v>
      </c>
      <c r="J28" s="13">
        <f t="shared" si="5"/>
        <v>73265.579999999987</v>
      </c>
      <c r="K28" s="14">
        <v>1.75</v>
      </c>
      <c r="L28" s="13">
        <f t="shared" si="6"/>
        <v>128214.76499999998</v>
      </c>
      <c r="M28" s="15">
        <v>17697</v>
      </c>
      <c r="N28" s="78">
        <v>1.125</v>
      </c>
      <c r="O28" s="96">
        <f t="shared" si="0"/>
        <v>144241.61062499997</v>
      </c>
      <c r="P28" s="13">
        <f t="shared" si="1"/>
        <v>82424</v>
      </c>
      <c r="Q28" s="97">
        <f t="shared" si="2"/>
        <v>61817.610624999972</v>
      </c>
      <c r="R28" s="96">
        <f>L28*1.125*0.1</f>
        <v>14424.161062499998</v>
      </c>
      <c r="S28" s="13">
        <f t="shared" si="3"/>
        <v>8242</v>
      </c>
      <c r="T28" s="97">
        <f t="shared" si="4"/>
        <v>6182.1610624999976</v>
      </c>
      <c r="U28" s="84"/>
      <c r="V28" s="13"/>
      <c r="W28" s="13"/>
      <c r="X28" s="13"/>
      <c r="Y28" s="13">
        <v>43272.483200000002</v>
      </c>
      <c r="Z28" s="13"/>
      <c r="AA28" s="13"/>
      <c r="AB28" s="13"/>
      <c r="AC28" s="13"/>
      <c r="AD28" s="13"/>
      <c r="AE28" s="108"/>
      <c r="AF28" s="117">
        <f t="array" ref="AF28">SUM(ROUND(O28,0),ROUND(R28,0),ROUND(U28:AE28,0))</f>
        <v>201938</v>
      </c>
    </row>
    <row r="29" spans="1:32" s="7" customFormat="1" ht="11.25" x14ac:dyDescent="0.2">
      <c r="A29" s="40">
        <v>20</v>
      </c>
      <c r="B29" s="9" t="s">
        <v>98</v>
      </c>
      <c r="C29" s="9" t="s">
        <v>82</v>
      </c>
      <c r="D29" s="10" t="s">
        <v>41</v>
      </c>
      <c r="E29" s="10">
        <v>2</v>
      </c>
      <c r="F29" s="9" t="s">
        <v>99</v>
      </c>
      <c r="G29" s="10" t="s">
        <v>57</v>
      </c>
      <c r="H29" s="11" t="s">
        <v>52</v>
      </c>
      <c r="I29" s="12">
        <v>4.1399999999999997</v>
      </c>
      <c r="J29" s="13">
        <f t="shared" si="5"/>
        <v>73265.579999999987</v>
      </c>
      <c r="K29" s="14">
        <v>1.75</v>
      </c>
      <c r="L29" s="13">
        <f t="shared" si="6"/>
        <v>128214.76499999998</v>
      </c>
      <c r="M29" s="15">
        <v>17697</v>
      </c>
      <c r="N29" s="78">
        <v>1.125</v>
      </c>
      <c r="O29" s="96">
        <f t="shared" si="0"/>
        <v>144241.61062499997</v>
      </c>
      <c r="P29" s="13">
        <f t="shared" si="1"/>
        <v>82424</v>
      </c>
      <c r="Q29" s="97">
        <f t="shared" si="2"/>
        <v>61817.610624999972</v>
      </c>
      <c r="R29" s="96">
        <f>L29*1.125*0.1</f>
        <v>14424.161062499998</v>
      </c>
      <c r="S29" s="13">
        <f t="shared" si="3"/>
        <v>8242</v>
      </c>
      <c r="T29" s="97">
        <f t="shared" si="4"/>
        <v>6182.1610624999976</v>
      </c>
      <c r="U29" s="84"/>
      <c r="V29" s="13"/>
      <c r="W29" s="13"/>
      <c r="X29" s="13"/>
      <c r="Y29" s="13"/>
      <c r="Z29" s="13"/>
      <c r="AA29" s="13"/>
      <c r="AB29" s="13"/>
      <c r="AC29" s="13"/>
      <c r="AD29" s="13"/>
      <c r="AE29" s="108"/>
      <c r="AF29" s="117">
        <f t="array" ref="AF29">SUM(ROUND(O29,0),ROUND(R29,0),ROUND(U29:AE29,0))</f>
        <v>158666</v>
      </c>
    </row>
    <row r="30" spans="1:32" s="7" customFormat="1" ht="11.25" x14ac:dyDescent="0.2">
      <c r="A30" s="40">
        <v>21</v>
      </c>
      <c r="B30" s="9" t="s">
        <v>100</v>
      </c>
      <c r="C30" s="9" t="s">
        <v>82</v>
      </c>
      <c r="D30" s="10" t="s">
        <v>41</v>
      </c>
      <c r="E30" s="10">
        <v>2</v>
      </c>
      <c r="F30" s="9" t="s">
        <v>101</v>
      </c>
      <c r="G30" s="10" t="s">
        <v>57</v>
      </c>
      <c r="H30" s="11" t="s">
        <v>52</v>
      </c>
      <c r="I30" s="12">
        <v>4.07</v>
      </c>
      <c r="J30" s="13">
        <f t="shared" si="5"/>
        <v>72026.790000000008</v>
      </c>
      <c r="K30" s="14">
        <v>1.75</v>
      </c>
      <c r="L30" s="13">
        <f t="shared" si="6"/>
        <v>126046.88250000001</v>
      </c>
      <c r="M30" s="15">
        <v>17697</v>
      </c>
      <c r="N30" s="78">
        <v>1.125</v>
      </c>
      <c r="O30" s="96">
        <f t="shared" si="0"/>
        <v>141802.74281250002</v>
      </c>
      <c r="P30" s="13">
        <f t="shared" si="1"/>
        <v>81030</v>
      </c>
      <c r="Q30" s="97">
        <f t="shared" si="2"/>
        <v>60772.742812500015</v>
      </c>
      <c r="R30" s="96">
        <f>L30*1.125*0.1</f>
        <v>14180.274281250002</v>
      </c>
      <c r="S30" s="13">
        <f t="shared" si="3"/>
        <v>8103</v>
      </c>
      <c r="T30" s="97">
        <f t="shared" si="4"/>
        <v>6077.2742812500019</v>
      </c>
      <c r="U30" s="84"/>
      <c r="V30" s="13"/>
      <c r="W30" s="13"/>
      <c r="X30" s="13"/>
      <c r="Y30" s="13"/>
      <c r="Z30" s="13"/>
      <c r="AA30" s="13"/>
      <c r="AB30" s="13"/>
      <c r="AC30" s="13"/>
      <c r="AD30" s="13"/>
      <c r="AE30" s="108"/>
      <c r="AF30" s="117">
        <f t="array" ref="AF30">SUM(ROUND(O30,0),ROUND(R30,0),ROUND(U30:AE30,0))</f>
        <v>155983</v>
      </c>
    </row>
    <row r="31" spans="1:32" s="7" customFormat="1" ht="11.25" x14ac:dyDescent="0.2">
      <c r="A31" s="40">
        <v>22</v>
      </c>
      <c r="B31" s="9" t="s">
        <v>102</v>
      </c>
      <c r="C31" s="9" t="s">
        <v>82</v>
      </c>
      <c r="D31" s="10" t="s">
        <v>41</v>
      </c>
      <c r="E31" s="10">
        <v>2</v>
      </c>
      <c r="F31" s="9" t="s">
        <v>103</v>
      </c>
      <c r="G31" s="10" t="s">
        <v>57</v>
      </c>
      <c r="H31" s="11" t="s">
        <v>52</v>
      </c>
      <c r="I31" s="12">
        <v>4</v>
      </c>
      <c r="J31" s="13">
        <f t="shared" si="5"/>
        <v>70788</v>
      </c>
      <c r="K31" s="14">
        <v>1.75</v>
      </c>
      <c r="L31" s="13">
        <f t="shared" si="6"/>
        <v>123879</v>
      </c>
      <c r="M31" s="15">
        <v>17697</v>
      </c>
      <c r="N31" s="78">
        <v>1.25</v>
      </c>
      <c r="O31" s="96">
        <f t="shared" si="0"/>
        <v>154848.75</v>
      </c>
      <c r="P31" s="13">
        <f t="shared" si="1"/>
        <v>88485</v>
      </c>
      <c r="Q31" s="97">
        <f t="shared" si="2"/>
        <v>66363.75</v>
      </c>
      <c r="R31" s="96">
        <f>L31*1.25*0.1</f>
        <v>15484.875</v>
      </c>
      <c r="S31" s="13">
        <f t="shared" si="3"/>
        <v>8849</v>
      </c>
      <c r="T31" s="97">
        <f t="shared" si="4"/>
        <v>6635.875</v>
      </c>
      <c r="U31" s="84"/>
      <c r="V31" s="13"/>
      <c r="W31" s="13"/>
      <c r="X31" s="13"/>
      <c r="Y31" s="13">
        <v>46454.625</v>
      </c>
      <c r="Z31" s="13"/>
      <c r="AA31" s="13"/>
      <c r="AB31" s="13"/>
      <c r="AC31" s="13"/>
      <c r="AD31" s="13"/>
      <c r="AE31" s="108"/>
      <c r="AF31" s="117">
        <f t="array" ref="AF31">SUM(ROUND(O31,0),ROUND(R31,0),ROUND(U31:AE31,0))</f>
        <v>216789</v>
      </c>
    </row>
    <row r="32" spans="1:32" s="7" customFormat="1" ht="11.25" x14ac:dyDescent="0.2">
      <c r="A32" s="40">
        <v>23</v>
      </c>
      <c r="B32" s="9" t="s">
        <v>104</v>
      </c>
      <c r="C32" s="9" t="s">
        <v>82</v>
      </c>
      <c r="D32" s="10" t="s">
        <v>76</v>
      </c>
      <c r="E32" s="10">
        <v>1</v>
      </c>
      <c r="F32" s="9" t="s">
        <v>105</v>
      </c>
      <c r="G32" s="10" t="s">
        <v>78</v>
      </c>
      <c r="H32" s="11" t="s">
        <v>49</v>
      </c>
      <c r="I32" s="12">
        <v>4.32</v>
      </c>
      <c r="J32" s="13">
        <f t="shared" si="5"/>
        <v>76451.040000000008</v>
      </c>
      <c r="K32" s="14">
        <v>1.75</v>
      </c>
      <c r="L32" s="13">
        <f t="shared" si="6"/>
        <v>133789.32</v>
      </c>
      <c r="M32" s="15">
        <v>17697</v>
      </c>
      <c r="N32" s="78">
        <v>1.125</v>
      </c>
      <c r="O32" s="96">
        <f t="shared" si="0"/>
        <v>150512.98500000002</v>
      </c>
      <c r="P32" s="13">
        <f t="shared" si="1"/>
        <v>86007</v>
      </c>
      <c r="Q32" s="97">
        <f t="shared" si="2"/>
        <v>64505.985000000015</v>
      </c>
      <c r="R32" s="96">
        <f t="shared" ref="R32:R38" si="7">L32*1.125*0.1</f>
        <v>15051.298500000003</v>
      </c>
      <c r="S32" s="13">
        <f t="shared" si="3"/>
        <v>8601</v>
      </c>
      <c r="T32" s="97">
        <f t="shared" si="4"/>
        <v>6450.2985000000026</v>
      </c>
      <c r="U32" s="84"/>
      <c r="V32" s="13"/>
      <c r="W32" s="13"/>
      <c r="X32" s="13"/>
      <c r="Y32" s="13">
        <v>52679.544800000003</v>
      </c>
      <c r="Z32" s="13"/>
      <c r="AA32" s="13"/>
      <c r="AB32" s="13"/>
      <c r="AC32" s="13"/>
      <c r="AD32" s="13"/>
      <c r="AE32" s="108"/>
      <c r="AF32" s="117">
        <f t="array" ref="AF32">SUM(ROUND(O32,0),ROUND(R32,0),ROUND(U32:AE32,0))</f>
        <v>218244</v>
      </c>
    </row>
    <row r="33" spans="1:32" s="7" customFormat="1" ht="11.25" x14ac:dyDescent="0.2">
      <c r="A33" s="40">
        <v>24</v>
      </c>
      <c r="B33" s="9" t="s">
        <v>106</v>
      </c>
      <c r="C33" s="9" t="s">
        <v>82</v>
      </c>
      <c r="D33" s="10" t="s">
        <v>76</v>
      </c>
      <c r="E33" s="10">
        <v>1</v>
      </c>
      <c r="F33" s="9" t="s">
        <v>107</v>
      </c>
      <c r="G33" s="10" t="s">
        <v>78</v>
      </c>
      <c r="H33" s="11" t="s">
        <v>49</v>
      </c>
      <c r="I33" s="12">
        <v>4.17</v>
      </c>
      <c r="J33" s="13">
        <f t="shared" si="5"/>
        <v>73796.490000000005</v>
      </c>
      <c r="K33" s="14">
        <v>1.75</v>
      </c>
      <c r="L33" s="13">
        <f t="shared" si="6"/>
        <v>129143.85750000001</v>
      </c>
      <c r="M33" s="15">
        <v>17697</v>
      </c>
      <c r="N33" s="78">
        <v>1.125</v>
      </c>
      <c r="O33" s="96">
        <f t="shared" si="0"/>
        <v>145286.8396875</v>
      </c>
      <c r="P33" s="13">
        <f t="shared" si="1"/>
        <v>83021</v>
      </c>
      <c r="Q33" s="97">
        <f t="shared" si="2"/>
        <v>62265.839687500003</v>
      </c>
      <c r="R33" s="96">
        <f t="shared" si="7"/>
        <v>14528.683968750001</v>
      </c>
      <c r="S33" s="13">
        <f t="shared" si="3"/>
        <v>8302</v>
      </c>
      <c r="T33" s="97">
        <f t="shared" si="4"/>
        <v>6226.6839687500014</v>
      </c>
      <c r="U33" s="84"/>
      <c r="V33" s="13"/>
      <c r="W33" s="13"/>
      <c r="X33" s="13"/>
      <c r="Y33" s="13"/>
      <c r="Z33" s="13"/>
      <c r="AA33" s="13"/>
      <c r="AB33" s="13"/>
      <c r="AC33" s="13"/>
      <c r="AD33" s="13"/>
      <c r="AE33" s="108"/>
      <c r="AF33" s="117">
        <f t="array" ref="AF33">SUM(ROUND(O33,0),ROUND(R33,0),ROUND(U33:AE33,0))</f>
        <v>159816</v>
      </c>
    </row>
    <row r="34" spans="1:32" s="7" customFormat="1" ht="11.25" x14ac:dyDescent="0.2">
      <c r="A34" s="40">
        <v>25</v>
      </c>
      <c r="B34" s="9" t="s">
        <v>108</v>
      </c>
      <c r="C34" s="9" t="s">
        <v>82</v>
      </c>
      <c r="D34" s="10" t="s">
        <v>76</v>
      </c>
      <c r="E34" s="10">
        <v>1</v>
      </c>
      <c r="F34" s="9" t="s">
        <v>109</v>
      </c>
      <c r="G34" s="10" t="s">
        <v>78</v>
      </c>
      <c r="H34" s="11" t="s">
        <v>49</v>
      </c>
      <c r="I34" s="12">
        <v>4.17</v>
      </c>
      <c r="J34" s="13">
        <f t="shared" si="5"/>
        <v>73796.490000000005</v>
      </c>
      <c r="K34" s="14">
        <v>1.75</v>
      </c>
      <c r="L34" s="13">
        <f t="shared" si="6"/>
        <v>129143.85750000001</v>
      </c>
      <c r="M34" s="15">
        <v>17697</v>
      </c>
      <c r="N34" s="78">
        <v>1.125</v>
      </c>
      <c r="O34" s="96">
        <f t="shared" si="0"/>
        <v>145286.8396875</v>
      </c>
      <c r="P34" s="13">
        <f t="shared" si="1"/>
        <v>83021</v>
      </c>
      <c r="Q34" s="97">
        <f t="shared" si="2"/>
        <v>62265.839687500003</v>
      </c>
      <c r="R34" s="96">
        <f t="shared" si="7"/>
        <v>14528.683968750001</v>
      </c>
      <c r="S34" s="13">
        <f t="shared" si="3"/>
        <v>8302</v>
      </c>
      <c r="T34" s="97">
        <f t="shared" si="4"/>
        <v>6226.6839687500014</v>
      </c>
      <c r="U34" s="84"/>
      <c r="V34" s="13"/>
      <c r="W34" s="13"/>
      <c r="X34" s="13"/>
      <c r="Y34" s="13"/>
      <c r="Z34" s="13"/>
      <c r="AA34" s="13"/>
      <c r="AB34" s="13"/>
      <c r="AC34" s="13"/>
      <c r="AD34" s="13"/>
      <c r="AE34" s="108"/>
      <c r="AF34" s="117">
        <f t="array" ref="AF34">SUM(ROUND(O34,0),ROUND(R34,0),ROUND(U34:AE34,0))</f>
        <v>159816</v>
      </c>
    </row>
    <row r="35" spans="1:32" s="7" customFormat="1" ht="11.25" x14ac:dyDescent="0.2">
      <c r="A35" s="40">
        <v>26</v>
      </c>
      <c r="B35" s="9" t="s">
        <v>110</v>
      </c>
      <c r="C35" s="9" t="s">
        <v>82</v>
      </c>
      <c r="D35" s="10" t="s">
        <v>76</v>
      </c>
      <c r="E35" s="10">
        <v>2</v>
      </c>
      <c r="F35" s="9" t="s">
        <v>111</v>
      </c>
      <c r="G35" s="10" t="s">
        <v>78</v>
      </c>
      <c r="H35" s="11" t="s">
        <v>52</v>
      </c>
      <c r="I35" s="12">
        <v>4.03</v>
      </c>
      <c r="J35" s="13">
        <f t="shared" si="5"/>
        <v>71318.91</v>
      </c>
      <c r="K35" s="14">
        <v>1.75</v>
      </c>
      <c r="L35" s="13">
        <f t="shared" si="6"/>
        <v>124808.0925</v>
      </c>
      <c r="M35" s="15">
        <v>17697</v>
      </c>
      <c r="N35" s="78">
        <v>1.125</v>
      </c>
      <c r="O35" s="96">
        <f t="shared" si="0"/>
        <v>140409.1040625</v>
      </c>
      <c r="P35" s="13">
        <f t="shared" si="1"/>
        <v>80234</v>
      </c>
      <c r="Q35" s="97">
        <f t="shared" si="2"/>
        <v>60175.104062500002</v>
      </c>
      <c r="R35" s="96">
        <f t="shared" si="7"/>
        <v>14040.910406250001</v>
      </c>
      <c r="S35" s="13">
        <f t="shared" si="3"/>
        <v>8023</v>
      </c>
      <c r="T35" s="97">
        <f t="shared" si="4"/>
        <v>6017.910406250001</v>
      </c>
      <c r="U35" s="84"/>
      <c r="V35" s="13"/>
      <c r="W35" s="13"/>
      <c r="X35" s="13"/>
      <c r="Y35" s="13">
        <v>42122.731200000002</v>
      </c>
      <c r="Z35" s="13"/>
      <c r="AA35" s="13"/>
      <c r="AB35" s="13"/>
      <c r="AC35" s="13"/>
      <c r="AD35" s="13"/>
      <c r="AE35" s="108"/>
      <c r="AF35" s="117">
        <f t="array" ref="AF35">SUM(ROUND(O35,0),ROUND(R35,0),ROUND(U35:AE35,0))</f>
        <v>196573</v>
      </c>
    </row>
    <row r="36" spans="1:32" s="7" customFormat="1" ht="11.25" x14ac:dyDescent="0.2">
      <c r="A36" s="40">
        <v>27</v>
      </c>
      <c r="B36" s="9" t="s">
        <v>112</v>
      </c>
      <c r="C36" s="9" t="s">
        <v>82</v>
      </c>
      <c r="D36" s="10" t="s">
        <v>76</v>
      </c>
      <c r="E36" s="10">
        <v>2</v>
      </c>
      <c r="F36" s="9" t="s">
        <v>113</v>
      </c>
      <c r="G36" s="10" t="s">
        <v>78</v>
      </c>
      <c r="H36" s="11" t="s">
        <v>52</v>
      </c>
      <c r="I36" s="12">
        <v>4.03</v>
      </c>
      <c r="J36" s="13">
        <f t="shared" si="5"/>
        <v>71318.91</v>
      </c>
      <c r="K36" s="14">
        <v>1.75</v>
      </c>
      <c r="L36" s="13">
        <f t="shared" si="6"/>
        <v>124808.0925</v>
      </c>
      <c r="M36" s="15">
        <v>17697</v>
      </c>
      <c r="N36" s="78">
        <v>1.125</v>
      </c>
      <c r="O36" s="96">
        <f t="shared" si="0"/>
        <v>140409.1040625</v>
      </c>
      <c r="P36" s="13">
        <f t="shared" si="1"/>
        <v>80234</v>
      </c>
      <c r="Q36" s="97">
        <f t="shared" si="2"/>
        <v>60175.104062500002</v>
      </c>
      <c r="R36" s="96">
        <f t="shared" si="7"/>
        <v>14040.910406250001</v>
      </c>
      <c r="S36" s="13">
        <f t="shared" si="3"/>
        <v>8023</v>
      </c>
      <c r="T36" s="97">
        <f t="shared" si="4"/>
        <v>6017.910406250001</v>
      </c>
      <c r="U36" s="84"/>
      <c r="V36" s="13"/>
      <c r="W36" s="13"/>
      <c r="X36" s="13"/>
      <c r="Y36" s="13"/>
      <c r="Z36" s="13"/>
      <c r="AA36" s="13"/>
      <c r="AB36" s="13"/>
      <c r="AC36" s="13"/>
      <c r="AD36" s="13"/>
      <c r="AE36" s="108"/>
      <c r="AF36" s="117">
        <f t="array" ref="AF36">SUM(ROUND(O36,0),ROUND(R36,0),ROUND(U36:AE36,0))</f>
        <v>154450</v>
      </c>
    </row>
    <row r="37" spans="1:32" s="7" customFormat="1" ht="11.25" x14ac:dyDescent="0.2">
      <c r="A37" s="40">
        <v>28</v>
      </c>
      <c r="B37" s="9" t="s">
        <v>114</v>
      </c>
      <c r="C37" s="9" t="s">
        <v>82</v>
      </c>
      <c r="D37" s="10" t="s">
        <v>76</v>
      </c>
      <c r="E37" s="10">
        <v>2</v>
      </c>
      <c r="F37" s="9" t="s">
        <v>115</v>
      </c>
      <c r="G37" s="10" t="s">
        <v>78</v>
      </c>
      <c r="H37" s="11" t="s">
        <v>52</v>
      </c>
      <c r="I37" s="12">
        <v>4.03</v>
      </c>
      <c r="J37" s="13">
        <f t="shared" si="5"/>
        <v>71318.91</v>
      </c>
      <c r="K37" s="14">
        <v>1.75</v>
      </c>
      <c r="L37" s="13">
        <f t="shared" si="6"/>
        <v>124808.0925</v>
      </c>
      <c r="M37" s="15">
        <v>17697</v>
      </c>
      <c r="N37" s="78">
        <v>1.125</v>
      </c>
      <c r="O37" s="96">
        <f t="shared" si="0"/>
        <v>140409.1040625</v>
      </c>
      <c r="P37" s="13">
        <f t="shared" si="1"/>
        <v>80234</v>
      </c>
      <c r="Q37" s="97">
        <f t="shared" si="2"/>
        <v>60175.104062500002</v>
      </c>
      <c r="R37" s="96">
        <f t="shared" si="7"/>
        <v>14040.910406250001</v>
      </c>
      <c r="S37" s="13">
        <f t="shared" si="3"/>
        <v>8023</v>
      </c>
      <c r="T37" s="97">
        <f t="shared" si="4"/>
        <v>6017.910406250001</v>
      </c>
      <c r="U37" s="84"/>
      <c r="V37" s="13"/>
      <c r="W37" s="13"/>
      <c r="X37" s="13"/>
      <c r="Y37" s="13"/>
      <c r="Z37" s="13"/>
      <c r="AA37" s="13"/>
      <c r="AB37" s="13"/>
      <c r="AC37" s="13"/>
      <c r="AD37" s="13"/>
      <c r="AE37" s="108"/>
      <c r="AF37" s="117">
        <f t="array" ref="AF37">SUM(ROUND(O37,0),ROUND(R37,0),ROUND(U37:AE37,0))</f>
        <v>154450</v>
      </c>
    </row>
    <row r="38" spans="1:32" s="7" customFormat="1" ht="11.25" x14ac:dyDescent="0.2">
      <c r="A38" s="40">
        <v>29</v>
      </c>
      <c r="B38" s="9" t="s">
        <v>116</v>
      </c>
      <c r="C38" s="9" t="s">
        <v>82</v>
      </c>
      <c r="D38" s="10" t="s">
        <v>76</v>
      </c>
      <c r="E38" s="10" t="s">
        <v>63</v>
      </c>
      <c r="F38" s="9" t="s">
        <v>117</v>
      </c>
      <c r="G38" s="10" t="s">
        <v>78</v>
      </c>
      <c r="H38" s="11" t="s">
        <v>65</v>
      </c>
      <c r="I38" s="12">
        <v>3.53</v>
      </c>
      <c r="J38" s="13">
        <f t="shared" si="5"/>
        <v>62470.409999999996</v>
      </c>
      <c r="K38" s="14">
        <v>1.75</v>
      </c>
      <c r="L38" s="13">
        <f t="shared" si="6"/>
        <v>109323.2175</v>
      </c>
      <c r="M38" s="15">
        <v>17697</v>
      </c>
      <c r="N38" s="78">
        <v>1.125</v>
      </c>
      <c r="O38" s="96">
        <f t="shared" si="0"/>
        <v>122988.6196875</v>
      </c>
      <c r="P38" s="13">
        <f t="shared" si="1"/>
        <v>70279</v>
      </c>
      <c r="Q38" s="97">
        <f t="shared" si="2"/>
        <v>52709.619687500002</v>
      </c>
      <c r="R38" s="96">
        <f t="shared" si="7"/>
        <v>12298.861968750001</v>
      </c>
      <c r="S38" s="13">
        <f t="shared" si="3"/>
        <v>7028</v>
      </c>
      <c r="T38" s="97">
        <f t="shared" si="4"/>
        <v>5270.8619687500013</v>
      </c>
      <c r="U38" s="84"/>
      <c r="V38" s="13"/>
      <c r="W38" s="13"/>
      <c r="X38" s="13"/>
      <c r="Y38" s="13"/>
      <c r="Z38" s="13"/>
      <c r="AA38" s="13"/>
      <c r="AB38" s="13"/>
      <c r="AC38" s="13"/>
      <c r="AD38" s="13"/>
      <c r="AE38" s="108"/>
      <c r="AF38" s="117">
        <f t="array" ref="AF38">SUM(ROUND(O38,0),ROUND(R38,0),ROUND(U38:AE38,0))</f>
        <v>135288</v>
      </c>
    </row>
    <row r="39" spans="1:32" s="7" customFormat="1" ht="11.25" x14ac:dyDescent="0.2">
      <c r="A39" s="40">
        <v>30</v>
      </c>
      <c r="B39" s="9" t="s">
        <v>118</v>
      </c>
      <c r="C39" s="9" t="s">
        <v>82</v>
      </c>
      <c r="D39" s="10" t="s">
        <v>76</v>
      </c>
      <c r="E39" s="10" t="s">
        <v>63</v>
      </c>
      <c r="F39" s="9" t="s">
        <v>119</v>
      </c>
      <c r="G39" s="10" t="s">
        <v>78</v>
      </c>
      <c r="H39" s="11" t="s">
        <v>65</v>
      </c>
      <c r="I39" s="12">
        <v>3.53</v>
      </c>
      <c r="J39" s="13">
        <f t="shared" si="5"/>
        <v>62470.409999999996</v>
      </c>
      <c r="K39" s="14">
        <v>1.75</v>
      </c>
      <c r="L39" s="13">
        <f t="shared" si="6"/>
        <v>109323.2175</v>
      </c>
      <c r="M39" s="15">
        <v>17697</v>
      </c>
      <c r="N39" s="78">
        <v>1.25</v>
      </c>
      <c r="O39" s="96">
        <f t="shared" si="0"/>
        <v>136654.02187500001</v>
      </c>
      <c r="P39" s="13">
        <f t="shared" si="1"/>
        <v>78088</v>
      </c>
      <c r="Q39" s="97">
        <f t="shared" si="2"/>
        <v>58566.021875000006</v>
      </c>
      <c r="R39" s="96">
        <f>L39*1.25*0.1</f>
        <v>13665.402187500002</v>
      </c>
      <c r="S39" s="13">
        <f t="shared" si="3"/>
        <v>7809</v>
      </c>
      <c r="T39" s="97">
        <f t="shared" si="4"/>
        <v>5856.4021875000017</v>
      </c>
      <c r="U39" s="84"/>
      <c r="V39" s="13"/>
      <c r="W39" s="13"/>
      <c r="X39" s="13"/>
      <c r="Y39" s="13"/>
      <c r="Z39" s="13"/>
      <c r="AA39" s="13"/>
      <c r="AB39" s="13"/>
      <c r="AC39" s="13"/>
      <c r="AD39" s="13"/>
      <c r="AE39" s="108"/>
      <c r="AF39" s="117">
        <f t="array" ref="AF39">SUM(ROUND(O39,0),ROUND(R39,0),ROUND(U39:AE39,0))</f>
        <v>150319</v>
      </c>
    </row>
    <row r="40" spans="1:32" s="7" customFormat="1" ht="11.25" x14ac:dyDescent="0.2">
      <c r="A40" s="40">
        <v>31</v>
      </c>
      <c r="B40" s="9" t="s">
        <v>120</v>
      </c>
      <c r="C40" s="9" t="s">
        <v>82</v>
      </c>
      <c r="D40" s="10" t="s">
        <v>76</v>
      </c>
      <c r="E40" s="10" t="s">
        <v>63</v>
      </c>
      <c r="F40" s="9" t="s">
        <v>121</v>
      </c>
      <c r="G40" s="10" t="s">
        <v>78</v>
      </c>
      <c r="H40" s="11" t="s">
        <v>65</v>
      </c>
      <c r="I40" s="12">
        <v>3.45</v>
      </c>
      <c r="J40" s="13">
        <f t="shared" si="5"/>
        <v>61054.65</v>
      </c>
      <c r="K40" s="14">
        <v>1.75</v>
      </c>
      <c r="L40" s="13">
        <f t="shared" si="6"/>
        <v>106845.6375</v>
      </c>
      <c r="M40" s="15">
        <v>17697</v>
      </c>
      <c r="N40" s="78">
        <v>1.125</v>
      </c>
      <c r="O40" s="96">
        <f t="shared" si="0"/>
        <v>120201.34218749999</v>
      </c>
      <c r="P40" s="13">
        <f t="shared" si="1"/>
        <v>68686</v>
      </c>
      <c r="Q40" s="97">
        <f t="shared" si="2"/>
        <v>51515.342187499991</v>
      </c>
      <c r="R40" s="96">
        <f>L40*1.125*0.1</f>
        <v>12020.134218749999</v>
      </c>
      <c r="S40" s="13">
        <f t="shared" si="3"/>
        <v>6869</v>
      </c>
      <c r="T40" s="97">
        <f t="shared" si="4"/>
        <v>5151.1342187499995</v>
      </c>
      <c r="U40" s="84"/>
      <c r="V40" s="13"/>
      <c r="W40" s="13"/>
      <c r="X40" s="13"/>
      <c r="Y40" s="13"/>
      <c r="Z40" s="13"/>
      <c r="AA40" s="13"/>
      <c r="AB40" s="13"/>
      <c r="AC40" s="13"/>
      <c r="AD40" s="13"/>
      <c r="AE40" s="108"/>
      <c r="AF40" s="117">
        <f t="array" ref="AF40">SUM(ROUND(O40,0),ROUND(R40,0),ROUND(U40:AE40,0))</f>
        <v>132221</v>
      </c>
    </row>
    <row r="41" spans="1:32" s="7" customFormat="1" ht="11.25" x14ac:dyDescent="0.2">
      <c r="A41" s="40">
        <v>32</v>
      </c>
      <c r="B41" s="9" t="s">
        <v>122</v>
      </c>
      <c r="C41" s="9" t="s">
        <v>82</v>
      </c>
      <c r="D41" s="10" t="s">
        <v>76</v>
      </c>
      <c r="E41" s="10" t="s">
        <v>63</v>
      </c>
      <c r="F41" s="9" t="s">
        <v>123</v>
      </c>
      <c r="G41" s="10" t="s">
        <v>78</v>
      </c>
      <c r="H41" s="11" t="s">
        <v>65</v>
      </c>
      <c r="I41" s="12">
        <v>3.45</v>
      </c>
      <c r="J41" s="13">
        <f t="shared" si="5"/>
        <v>61054.65</v>
      </c>
      <c r="K41" s="14">
        <v>1.75</v>
      </c>
      <c r="L41" s="13">
        <f t="shared" si="6"/>
        <v>106845.6375</v>
      </c>
      <c r="M41" s="15">
        <v>17697</v>
      </c>
      <c r="N41" s="78">
        <v>1.125</v>
      </c>
      <c r="O41" s="96">
        <f t="shared" si="0"/>
        <v>120201.34218749999</v>
      </c>
      <c r="P41" s="13">
        <f t="shared" si="1"/>
        <v>68686</v>
      </c>
      <c r="Q41" s="97">
        <f t="shared" si="2"/>
        <v>51515.342187499991</v>
      </c>
      <c r="R41" s="96">
        <f>L41*1.125*0.1</f>
        <v>12020.134218749999</v>
      </c>
      <c r="S41" s="13">
        <f t="shared" si="3"/>
        <v>6869</v>
      </c>
      <c r="T41" s="97">
        <f t="shared" si="4"/>
        <v>5151.1342187499995</v>
      </c>
      <c r="U41" s="84"/>
      <c r="V41" s="13"/>
      <c r="W41" s="13"/>
      <c r="X41" s="13"/>
      <c r="Y41" s="13"/>
      <c r="Z41" s="13"/>
      <c r="AA41" s="13"/>
      <c r="AB41" s="13"/>
      <c r="AC41" s="13"/>
      <c r="AD41" s="13"/>
      <c r="AE41" s="108"/>
      <c r="AF41" s="117">
        <f t="array" ref="AF41">SUM(ROUND(O41,0),ROUND(R41,0),ROUND(U41:AE41,0))</f>
        <v>132221</v>
      </c>
    </row>
    <row r="42" spans="1:32" s="7" customFormat="1" ht="12" thickBot="1" x14ac:dyDescent="0.25">
      <c r="A42" s="52">
        <v>33</v>
      </c>
      <c r="B42" s="58" t="s">
        <v>124</v>
      </c>
      <c r="C42" s="58" t="s">
        <v>82</v>
      </c>
      <c r="D42" s="59" t="s">
        <v>76</v>
      </c>
      <c r="E42" s="59" t="s">
        <v>63</v>
      </c>
      <c r="F42" s="58" t="s">
        <v>125</v>
      </c>
      <c r="G42" s="59" t="s">
        <v>78</v>
      </c>
      <c r="H42" s="60" t="s">
        <v>65</v>
      </c>
      <c r="I42" s="61">
        <v>3.41</v>
      </c>
      <c r="J42" s="62">
        <f t="shared" si="5"/>
        <v>60346.770000000004</v>
      </c>
      <c r="K42" s="63">
        <v>1.75</v>
      </c>
      <c r="L42" s="62">
        <f t="shared" si="6"/>
        <v>105606.8475</v>
      </c>
      <c r="M42" s="64">
        <v>17697</v>
      </c>
      <c r="N42" s="79">
        <v>1.125</v>
      </c>
      <c r="O42" s="98">
        <f t="shared" si="0"/>
        <v>118807.70343750001</v>
      </c>
      <c r="P42" s="62">
        <f t="shared" si="1"/>
        <v>67890</v>
      </c>
      <c r="Q42" s="99">
        <f t="shared" si="2"/>
        <v>50917.703437500008</v>
      </c>
      <c r="R42" s="98">
        <f>L42*1.125*0.1</f>
        <v>11880.770343750002</v>
      </c>
      <c r="S42" s="62">
        <f t="shared" si="3"/>
        <v>6789</v>
      </c>
      <c r="T42" s="99">
        <f t="shared" si="4"/>
        <v>5091.7703437500022</v>
      </c>
      <c r="U42" s="85"/>
      <c r="V42" s="62"/>
      <c r="W42" s="62"/>
      <c r="X42" s="62"/>
      <c r="Y42" s="62"/>
      <c r="Z42" s="62"/>
      <c r="AA42" s="62"/>
      <c r="AB42" s="62"/>
      <c r="AC42" s="62"/>
      <c r="AD42" s="62"/>
      <c r="AE42" s="109"/>
      <c r="AF42" s="118">
        <f t="array" ref="AF42">SUM(ROUND(O42,0),ROUND(R42,0),ROUND(U42:AE42,0))</f>
        <v>130689</v>
      </c>
    </row>
    <row r="43" spans="1:32" s="7" customFormat="1" ht="12" thickBot="1" x14ac:dyDescent="0.25">
      <c r="A43" s="65"/>
      <c r="B43" s="66" t="s">
        <v>126</v>
      </c>
      <c r="C43" s="66"/>
      <c r="D43" s="67"/>
      <c r="E43" s="67"/>
      <c r="F43" s="66"/>
      <c r="G43" s="67"/>
      <c r="H43" s="68"/>
      <c r="I43" s="69"/>
      <c r="J43" s="70"/>
      <c r="K43" s="71"/>
      <c r="L43" s="70"/>
      <c r="M43" s="72"/>
      <c r="N43" s="80">
        <f>SUM(N10:N42)</f>
        <v>37.5</v>
      </c>
      <c r="O43" s="100">
        <f t="array" ref="O43">SUM(ROUND(O10:O42,0))</f>
        <v>4854121</v>
      </c>
      <c r="P43" s="70">
        <f t="array" ref="P43">SUM(ROUND(P10:P42,0))</f>
        <v>2773783</v>
      </c>
      <c r="Q43" s="101">
        <f>SUM(Q10:Q42)</f>
        <v>2080338.1906249998</v>
      </c>
      <c r="R43" s="100">
        <f t="array" ref="R43">SUM(ROUND(R10:R42,0))</f>
        <v>485411</v>
      </c>
      <c r="S43" s="70">
        <f t="array" ref="S43">SUM(ROUND(S10:S42,0))</f>
        <v>277379</v>
      </c>
      <c r="T43" s="101">
        <f>SUM(T10:T42)</f>
        <v>208033.11906250007</v>
      </c>
      <c r="U43" s="86"/>
      <c r="V43" s="70"/>
      <c r="W43" s="70"/>
      <c r="X43" s="70"/>
      <c r="Y43" s="70"/>
      <c r="Z43" s="70"/>
      <c r="AA43" s="70"/>
      <c r="AB43" s="70"/>
      <c r="AC43" s="70"/>
      <c r="AD43" s="70"/>
      <c r="AE43" s="110"/>
      <c r="AF43" s="119">
        <f t="array" ref="AF43">SUM(ROUND(AF10:AF42,0))</f>
        <v>5766914</v>
      </c>
    </row>
    <row r="44" spans="1:32" s="8" customFormat="1" ht="18.75" customHeight="1" thickBot="1" x14ac:dyDescent="0.25">
      <c r="A44" s="53"/>
      <c r="B44" s="54" t="s">
        <v>34</v>
      </c>
      <c r="C44" s="55"/>
      <c r="D44" s="55"/>
      <c r="E44" s="55"/>
      <c r="F44" s="55"/>
      <c r="G44" s="55"/>
      <c r="H44" s="55"/>
      <c r="I44" s="55"/>
      <c r="J44" s="56">
        <f t="array" ref="J44">SUM(ROUND(J10:J43,0))</f>
        <v>2445018</v>
      </c>
      <c r="K44" s="55"/>
      <c r="L44" s="56">
        <f t="array" ref="L44">SUM(ROUND(L10:L43,0))</f>
        <v>4278783</v>
      </c>
      <c r="M44" s="55"/>
      <c r="N44" s="81">
        <f t="shared" ref="N44:T44" si="8">SUM(N43)</f>
        <v>37.5</v>
      </c>
      <c r="O44" s="102">
        <f t="shared" si="8"/>
        <v>4854121</v>
      </c>
      <c r="P44" s="56">
        <f t="shared" si="8"/>
        <v>2773783</v>
      </c>
      <c r="Q44" s="57">
        <f t="shared" si="8"/>
        <v>2080338.1906249998</v>
      </c>
      <c r="R44" s="102">
        <f t="shared" si="8"/>
        <v>485411</v>
      </c>
      <c r="S44" s="56">
        <f t="shared" si="8"/>
        <v>277379</v>
      </c>
      <c r="T44" s="57">
        <f t="shared" si="8"/>
        <v>208033.11906250007</v>
      </c>
      <c r="U44" s="87">
        <f t="array" ref="U44">SUM(ROUND(U10:U43,0))</f>
        <v>0</v>
      </c>
      <c r="V44" s="56">
        <f t="array" ref="V44">SUM(ROUND(V10:V43,0))</f>
        <v>0</v>
      </c>
      <c r="W44" s="56">
        <f t="array" ref="W44">SUM(ROUND(W10:W43,0))</f>
        <v>0</v>
      </c>
      <c r="X44" s="56">
        <f t="array" ref="X44">SUM(ROUND(X10:X43,0))</f>
        <v>0</v>
      </c>
      <c r="Y44" s="56">
        <f t="array" ref="Y44">SUM(ROUND(Y10:Y43,0))</f>
        <v>427382</v>
      </c>
      <c r="Z44" s="56">
        <f t="array" ref="Z44">SUM(ROUND(Z10:Z43,0))</f>
        <v>0</v>
      </c>
      <c r="AA44" s="56">
        <f t="array" ref="AA44">SUM(ROUND(AA10:AA43,0))</f>
        <v>0</v>
      </c>
      <c r="AB44" s="56">
        <f t="array" ref="AB44">SUM(ROUND(AB10:AB43,0))</f>
        <v>0</v>
      </c>
      <c r="AC44" s="56">
        <f t="array" ref="AC44">SUM(ROUND(AC10:AC43,0))</f>
        <v>0</v>
      </c>
      <c r="AD44" s="56">
        <f t="array" ref="AD44">SUM(ROUND(AD10:AD43,0))</f>
        <v>0</v>
      </c>
      <c r="AE44" s="111">
        <f t="array" ref="AE44">SUM(ROUND(AE10:AE43,0))</f>
        <v>0</v>
      </c>
      <c r="AF44" s="120">
        <f>SUM(AF43)</f>
        <v>5766914</v>
      </c>
    </row>
    <row r="45" spans="1:32" ht="8.25" customHeight="1" x14ac:dyDescent="0.25"/>
    <row r="46" spans="1:32" s="3" customFormat="1" ht="19.5" customHeight="1" x14ac:dyDescent="0.2">
      <c r="B46" s="16"/>
      <c r="D46" s="17"/>
      <c r="E46" s="18" t="s">
        <v>35</v>
      </c>
      <c r="I46" s="16" t="s">
        <v>37</v>
      </c>
      <c r="K46" s="16"/>
    </row>
  </sheetData>
  <mergeCells count="38">
    <mergeCell ref="M6:M8"/>
    <mergeCell ref="A3:AF3"/>
    <mergeCell ref="A4:AF4"/>
    <mergeCell ref="A5:AF5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J8"/>
    <mergeCell ref="K6:K8"/>
    <mergeCell ref="L6:L8"/>
    <mergeCell ref="N6:N8"/>
    <mergeCell ref="O6:Q6"/>
    <mergeCell ref="R6:T6"/>
    <mergeCell ref="U6:AE6"/>
    <mergeCell ref="AF6:AF8"/>
    <mergeCell ref="O7:O8"/>
    <mergeCell ref="P7:P8"/>
    <mergeCell ref="Q7:Q8"/>
    <mergeCell ref="R7:R8"/>
    <mergeCell ref="S7:S8"/>
    <mergeCell ref="AE7:AE8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</mergeCells>
  <pageMargins left="0.59055118110236227" right="0.59055118110236227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01.01.2022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2022-01-19T09:49:59Z</cp:lastPrinted>
  <dcterms:created xsi:type="dcterms:W3CDTF">2022-01-19T09:27:58Z</dcterms:created>
  <dcterms:modified xsi:type="dcterms:W3CDTF">2022-01-19T09:53:02Z</dcterms:modified>
</cp:coreProperties>
</file>